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273.xml" ContentType="application/vnd.openxmlformats-officedocument.drawingml.chart+xml"/>
  <Override PartName="/xl/drawings/drawing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comments6.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11"/>
  <workbookPr defaultThemeVersion="124226"/>
  <mc:AlternateContent xmlns:mc="http://schemas.openxmlformats.org/markup-compatibility/2006">
    <mc:Choice Requires="x15">
      <x15ac:absPath xmlns:x15ac="http://schemas.microsoft.com/office/spreadsheetml/2010/11/ac" url="C:\Users\ACER\Downloads\"/>
    </mc:Choice>
  </mc:AlternateContent>
  <xr:revisionPtr revIDLastSave="45" documentId="8_{484CA4C7-64B5-42A3-B6AE-D9927C4BF58E}" xr6:coauthVersionLast="47" xr6:coauthVersionMax="47" xr10:uidLastSave="{84252F63-DF8C-452A-9C26-749BBE36B16C}"/>
  <bookViews>
    <workbookView xWindow="10140" yWindow="0" windowWidth="10455" windowHeight="10905" tabRatio="886" firstSheet="3" activeTab="3" xr2:uid="{00000000-000D-0000-FFFF-FFFF00000000}"/>
  </bookViews>
  <sheets>
    <sheet name="1-Instrucciones" sheetId="33" r:id="rId1"/>
    <sheet name="2-Datos y otros" sheetId="34" r:id="rId2"/>
    <sheet name="3-Datos generales" sheetId="29" r:id="rId3"/>
    <sheet name="2190823"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3" l="1"/>
  <c r="H14" i="3"/>
  <c r="J15" i="3"/>
  <c r="J16" i="3"/>
  <c r="J17" i="3"/>
  <c r="J18" i="3"/>
  <c r="J19" i="3"/>
  <c r="J20" i="3"/>
  <c r="J21" i="3"/>
  <c r="J22" i="3"/>
  <c r="J23" i="3"/>
  <c r="J24" i="3"/>
  <c r="J25" i="3"/>
  <c r="J14" i="3"/>
  <c r="H16" i="23"/>
  <c r="H25" i="3" l="1"/>
  <c r="G25" i="3"/>
  <c r="H24" i="3"/>
  <c r="G24" i="3"/>
  <c r="H23" i="3"/>
  <c r="G23" i="3"/>
  <c r="H22" i="3"/>
  <c r="G22" i="3"/>
  <c r="H21" i="3"/>
  <c r="G21" i="3"/>
  <c r="H20" i="3"/>
  <c r="G20" i="3"/>
  <c r="H19" i="3"/>
  <c r="G19" i="3"/>
  <c r="H18" i="3"/>
  <c r="G18" i="3"/>
  <c r="H17" i="3"/>
  <c r="G17" i="3"/>
  <c r="H16" i="3"/>
  <c r="G16" i="3"/>
  <c r="H15" i="3"/>
  <c r="G15"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<sst xmlns="http://schemas.openxmlformats.org/spreadsheetml/2006/main" count="505" uniqueCount="119">
  <si>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</si>
  <si>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</si>
  <si>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</si>
  <si>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</si>
  <si>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</si>
  <si>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</si>
  <si>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</si>
  <si>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</si>
  <si>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</si>
  <si>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</si>
  <si>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</si>
  <si>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</si>
  <si>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</si>
  <si>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</si>
  <si>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</si>
  <si>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</si>
  <si>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</si>
  <si>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</si>
  <si>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</si>
  <si>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</si>
  <si>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</si>
  <si>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</si>
  <si>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</si>
  <si>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</si>
  <si>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</si>
  <si>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</si>
  <si>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</si>
  <si>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</si>
  <si>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</si>
  <si>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</si>
  <si>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</si>
  <si>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</si>
  <si>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</si>
  <si>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</si>
  <si>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</si>
  <si>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</si>
  <si>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</si>
  <si>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</si>
  <si>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</si>
  <si>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</si>
  <si>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</si>
  <si>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</si>
  <si>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</si>
  <si>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</si>
  <si>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</si>
  <si>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</si>
  <si>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</si>
  <si>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</si>
  <si>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</si>
  <si>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</si>
  <si>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</si>
  <si>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</si>
  <si>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Centro Académico de Limón - Instituto Tecnológico de Costa Rica</t>
  </si>
  <si>
    <t>Total de medidores:</t>
  </si>
  <si>
    <t>Total de edificios:</t>
  </si>
  <si>
    <t>Responsable institucional:</t>
  </si>
  <si>
    <t>Raquel Mejías Elizondo</t>
  </si>
  <si>
    <t>Dependencia:</t>
  </si>
  <si>
    <t>Unidad Institucional de Gestión Ambiental y Seguridad Laboral</t>
  </si>
  <si>
    <t>Responsable de registro:</t>
  </si>
  <si>
    <t>Hellen Chinchilla Guzmán</t>
  </si>
  <si>
    <t>Teléfono:</t>
  </si>
  <si>
    <t>Correo electrónico:</t>
  </si>
  <si>
    <t>ga@itcr.ac.cr</t>
  </si>
  <si>
    <t>Período del reporte:</t>
  </si>
  <si>
    <t>CONTROL DE CONSUMO DE ENERGÍA ELÉCTRICA DEL EDIFICIO</t>
  </si>
  <si>
    <t>INSTITUCION:</t>
  </si>
  <si>
    <t>NOMBRE DEL EDIFICIO/DEPENDENCIA:</t>
  </si>
  <si>
    <t>NÚMERO DE MEDIDORES:</t>
  </si>
  <si>
    <t>PERÍODO DEL REPORTE:</t>
  </si>
  <si>
    <t>FECHA DE ACTUALIZACIÓN:</t>
  </si>
  <si>
    <t>ENCARGADO DE REGISTRO:</t>
  </si>
  <si>
    <t>AÑO</t>
  </si>
  <si>
    <t>Mes</t>
  </si>
  <si>
    <t>Energía     (kWh)</t>
  </si>
  <si>
    <t>Demanda máxima       (kW)</t>
  </si>
  <si>
    <t>Importe             (¢)</t>
  </si>
  <si>
    <t>Cantidad de empleados    (N° empleados)</t>
  </si>
  <si>
    <t>Área fisica (m2)</t>
  </si>
  <si>
    <t>Indicadores</t>
  </si>
  <si>
    <t>Observaciones de causales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</si>
  <si>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</si>
  <si>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</si>
  <si>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</si>
  <si>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</si>
  <si>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</si>
  <si>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</si>
  <si>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</si>
  <si>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</si>
  <si>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</si>
  <si>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</si>
  <si>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</si>
  <si>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</si>
  <si>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</si>
  <si>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</si>
  <si>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</si>
  <si>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</si>
  <si>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</si>
  <si>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 xml:space="preserve">Inidicador </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</si>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</sst>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quot;₡&quot;#,##0.00"/>
    <numFmt numFmtId="166" formatCode="_(* #,##0.000_);_(* \(#,##0.000\);_(* &quot;-&quot;??_);_(@_)"/>
    <numFmt numFmtId="167" formatCode="&quot;₡&quot;#,##0"/>
    <numFmt numFmtId="172" formatCode="0.0"/>
  </numFmts>
  <fonts count="23">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4">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167" fontId="0" fillId="2" borderId="0" xfId="0" applyNumberFormat="1" applyFill="1"/>
    <xf numFmtId="0" fontId="0" fillId="0" borderId="1" xfId="0" applyBorder="1" applyAlignment="1" applyProtection="1">
      <alignment horizontal="center" vertical="center" wrapText="1"/>
      <protection locked="0"/>
    </xf>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3" fillId="2" borderId="0" xfId="0" applyFont="1" applyFill="1" applyAlignment="1">
      <alignment horizontal="center"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Alignment="1">
      <alignment horizontal="left" vertical="center" wrapText="1"/>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vertical="center" wrapText="1"/>
      <protection locked="0"/>
    </xf>
    <xf numFmtId="0" fontId="10" fillId="5" borderId="0" xfId="0" applyFont="1" applyFill="1" applyAlignment="1" applyProtection="1">
      <alignment horizontal="left" vertical="center" wrapText="1"/>
      <protection locked="0"/>
    </xf>
    <xf numFmtId="0" fontId="22" fillId="5" borderId="0" xfId="2" applyFill="1" applyBorder="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5" fillId="2" borderId="0" xfId="0" applyFont="1" applyFill="1" applyAlignment="1">
      <alignment horizontal="center" vertical="top"/>
    </xf>
    <xf numFmtId="0" fontId="1" fillId="4" borderId="1" xfId="0" applyFont="1" applyFill="1" applyBorder="1" applyAlignment="1">
      <alignment horizontal="center" vertical="center" wrapText="1"/>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0" fillId="2" borderId="5" xfId="0" applyFill="1" applyBorder="1" applyAlignment="1" applyProtection="1">
      <alignment horizontal="left"/>
      <protection locked="0"/>
    </xf>
    <xf numFmtId="0" fontId="1" fillId="2" borderId="0" xfId="0" applyFont="1" applyFill="1" applyAlignment="1">
      <alignment horizontal="left"/>
    </xf>
    <xf numFmtId="14" fontId="0" fillId="2" borderId="5" xfId="0" applyNumberFormat="1" applyFill="1" applyBorder="1" applyAlignment="1" applyProtection="1">
      <alignment horizontal="left"/>
      <protection locked="0"/>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4" borderId="1" xfId="0" applyFont="1" applyFill="1" applyBorder="1" applyAlignment="1">
      <alignment horizontal="center"/>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vertical="center" wrapText="1"/>
    </xf>
    <xf numFmtId="172" fontId="0" fillId="2" borderId="0" xfId="0" applyNumberFormat="1" applyFill="1"/>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'2190823'!$B$12:$B$13</c:f>
              <c:strCache>
                <c:ptCount val="2"/>
                <c:pt idx="0">
                  <c:v>Energía     (kWh)</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'2190823'!$B$14:$B$25</c:f>
              <c:numCache>
                <c:formatCode>General</c:formatCode>
                <c:ptCount val="12"/>
                <c:pt idx="0">
                  <c:v>13872</c:v>
                </c:pt>
                <c:pt idx="1">
                  <c:v>14688</c:v>
                </c:pt>
                <c:pt idx="2">
                  <c:v>15504</c:v>
                </c:pt>
                <c:pt idx="3">
                  <c:v>16728</c:v>
                </c:pt>
                <c:pt idx="4">
                  <c:v>18360</c:v>
                </c:pt>
                <c:pt idx="5">
                  <c:v>18360</c:v>
                </c:pt>
                <c:pt idx="6">
                  <c:v>13464</c:v>
                </c:pt>
                <c:pt idx="7">
                  <c:v>16320</c:v>
                </c:pt>
                <c:pt idx="8">
                  <c:v>18768</c:v>
                </c:pt>
                <c:pt idx="9">
                  <c:v>19584</c:v>
                </c:pt>
                <c:pt idx="10">
                  <c:v>17544</c:v>
                </c:pt>
                <c:pt idx="11">
                  <c:v>15504</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16558</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75.069999999999993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1621952.0833333333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47.210104638896013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13872</c:v>
                </c:pt>
                <c:pt idx="1">
                  <c:v>14688</c:v>
                </c:pt>
                <c:pt idx="2">
                  <c:v>15504</c:v>
                </c:pt>
                <c:pt idx="3">
                  <c:v>16728</c:v>
                </c:pt>
                <c:pt idx="4">
                  <c:v>18360</c:v>
                </c:pt>
                <c:pt idx="5">
                  <c:v>18360</c:v>
                </c:pt>
                <c:pt idx="6">
                  <c:v>13464</c:v>
                </c:pt>
                <c:pt idx="7">
                  <c:v>16320</c:v>
                </c:pt>
                <c:pt idx="8">
                  <c:v>18768</c:v>
                </c:pt>
                <c:pt idx="9">
                  <c:v>19584</c:v>
                </c:pt>
                <c:pt idx="10">
                  <c:v>17544</c:v>
                </c:pt>
                <c:pt idx="11">
                  <c:v>15504</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28.97</c:v>
                </c:pt>
                <c:pt idx="1">
                  <c:v>0</c:v>
                </c:pt>
                <c:pt idx="2">
                  <c:v>0</c:v>
                </c:pt>
                <c:pt idx="3">
                  <c:v>58.75</c:v>
                </c:pt>
                <c:pt idx="4">
                  <c:v>0</c:v>
                </c:pt>
                <c:pt idx="5">
                  <c:v>0</c:v>
                </c:pt>
                <c:pt idx="6">
                  <c:v>46.51</c:v>
                </c:pt>
                <c:pt idx="7">
                  <c:v>0</c:v>
                </c:pt>
                <c:pt idx="8">
                  <c:v>75.069999999999993</c:v>
                </c:pt>
                <c:pt idx="9">
                  <c:v>0</c:v>
                </c:pt>
                <c:pt idx="10">
                  <c:v>0</c:v>
                </c:pt>
                <c:pt idx="11">
                  <c:v>57.53</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1029130</c:v>
                </c:pt>
                <c:pt idx="1">
                  <c:v>1359670</c:v>
                </c:pt>
                <c:pt idx="2">
                  <c:v>1467450</c:v>
                </c:pt>
                <c:pt idx="3">
                  <c:v>1641405</c:v>
                </c:pt>
                <c:pt idx="4">
                  <c:v>1911810</c:v>
                </c:pt>
                <c:pt idx="5">
                  <c:v>1907580</c:v>
                </c:pt>
                <c:pt idx="6">
                  <c:v>1379855</c:v>
                </c:pt>
                <c:pt idx="7">
                  <c:v>1646315</c:v>
                </c:pt>
                <c:pt idx="8">
                  <c:v>2039630</c:v>
                </c:pt>
                <c:pt idx="9">
                  <c:v>1928570</c:v>
                </c:pt>
                <c:pt idx="10">
                  <c:v>1664935</c:v>
                </c:pt>
                <c:pt idx="11">
                  <c:v>1487075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39.551791976734236</c:v>
                </c:pt>
                <c:pt idx="1">
                  <c:v>41.878367975365663</c:v>
                </c:pt>
                <c:pt idx="2">
                  <c:v>44.204943973997089</c:v>
                </c:pt>
                <c:pt idx="3">
                  <c:v>47.694807971944229</c:v>
                </c:pt>
                <c:pt idx="4">
                  <c:v>52.347959969207082</c:v>
                </c:pt>
                <c:pt idx="5">
                  <c:v>52.347959969207082</c:v>
                </c:pt>
                <c:pt idx="6">
                  <c:v>38.388503977418523</c:v>
                </c:pt>
                <c:pt idx="7">
                  <c:v>46.531519972628516</c:v>
                </c:pt>
                <c:pt idx="8">
                  <c:v>53.511247968522795</c:v>
                </c:pt>
                <c:pt idx="9">
                  <c:v>55.837823967154222</c:v>
                </c:pt>
                <c:pt idx="10">
                  <c:v>50.021383970575656</c:v>
                </c:pt>
                <c:pt idx="11">
                  <c:v>44.204943973997089</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'2190823'!$D$12:$D$13</c:f>
              <c:strCache>
                <c:ptCount val="2"/>
                <c:pt idx="0">
                  <c:v>Importe             (¢)</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'2190823'!$D$14:$D$25</c:f>
              <c:numCache>
                <c:formatCode>"₡"#,##0</c:formatCode>
                <c:ptCount val="12"/>
                <c:pt idx="0">
                  <c:v>1029130</c:v>
                </c:pt>
                <c:pt idx="1">
                  <c:v>1359670</c:v>
                </c:pt>
                <c:pt idx="2">
                  <c:v>1467450</c:v>
                </c:pt>
                <c:pt idx="3">
                  <c:v>1641405</c:v>
                </c:pt>
                <c:pt idx="4">
                  <c:v>1911810</c:v>
                </c:pt>
                <c:pt idx="5">
                  <c:v>1907580</c:v>
                </c:pt>
                <c:pt idx="6">
                  <c:v>1379855</c:v>
                </c:pt>
                <c:pt idx="7">
                  <c:v>1646315</c:v>
                </c:pt>
                <c:pt idx="8">
                  <c:v>2039630</c:v>
                </c:pt>
                <c:pt idx="9">
                  <c:v>1928570</c:v>
                </c:pt>
                <c:pt idx="10">
                  <c:v>1664935</c:v>
                </c:pt>
                <c:pt idx="11">
                  <c:v>1487075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'2190823'!$G$13</c:f>
              <c:strCache>
                <c:ptCount val="1"/>
                <c:pt idx="0">
                  <c:v>Consumo de energía eléctrica por  empleado (kWh /Nº empleados)</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'2190823'!$G$14:$G$25</c:f>
              <c:numCache>
                <c:formatCode>0.00</c:formatCode>
                <c:ptCount val="12"/>
                <c:pt idx="0">
                  <c:v>39.551791976734236</c:v>
                </c:pt>
                <c:pt idx="1">
                  <c:v>41.878367975365663</c:v>
                </c:pt>
                <c:pt idx="2">
                  <c:v>44.204943973997089</c:v>
                </c:pt>
                <c:pt idx="3">
                  <c:v>47.694807971944229</c:v>
                </c:pt>
                <c:pt idx="4">
                  <c:v>52.347959969207082</c:v>
                </c:pt>
                <c:pt idx="5">
                  <c:v>52.347959969207082</c:v>
                </c:pt>
                <c:pt idx="6">
                  <c:v>38.388503977418523</c:v>
                </c:pt>
                <c:pt idx="7">
                  <c:v>46.531519972628516</c:v>
                </c:pt>
                <c:pt idx="8">
                  <c:v>53.511247968522795</c:v>
                </c:pt>
                <c:pt idx="9">
                  <c:v>55.837823967154222</c:v>
                </c:pt>
                <c:pt idx="10">
                  <c:v>50.021383970575656</c:v>
                </c:pt>
                <c:pt idx="11">
                  <c:v>44.204943973997089</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'2190823'!$H$13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'2190823'!$C$12:$C$13</c:f>
              <c:strCache>
                <c:ptCount val="2"/>
                <c:pt idx="0">
                  <c:v>Demanda máxima       (kW)</c:v>
                </c:pt>
              </c:strCache>
            </c:strRef>
          </c:tx>
          <c:invertIfNegative val="0"/>
          <c:cat>
            <c:strRef>
              <c:f>'2190823'!$A$14:$A$25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'2190823'!$C$14:$C$25</c:f>
              <c:numCache>
                <c:formatCode>General</c:formatCode>
                <c:ptCount val="12"/>
                <c:pt idx="0">
                  <c:v>28.97</c:v>
                </c:pt>
                <c:pt idx="3">
                  <c:v>58.75</c:v>
                </c:pt>
                <c:pt idx="6">
                  <c:v>46.51</c:v>
                </c:pt>
                <c:pt idx="8">
                  <c:v>75.069999999999993</c:v>
                </c:pt>
                <c:pt idx="11">
                  <c:v>57.53</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36" zoomScaleNormal="100" workbookViewId="0">
      <selection activeCell="L34" sqref="L34"/>
    </sheetView>
  </sheetViews>
  <sheetFormatPr defaultColWidth="11.42578125" defaultRowHeight="15.75"/>
  <cols>
    <col min="1" max="2" width="8.7109375" style="45" customWidth="1"/>
    <col min="3" max="11" width="15.7109375" style="45" customWidth="1"/>
    <col min="12" max="16384" width="11.42578125" style="45"/>
  </cols>
  <sheetData>
    <row r="1" spans="1:11" ht="24.95" customHeight="1">
      <c r="A1" s="82" t="s">
        <v>0</v>
      </c>
      <c r="B1" s="82"/>
      <c r="C1" s="82"/>
      <c r="D1" s="82"/>
      <c r="E1" s="82"/>
      <c r="F1" s="82"/>
      <c r="G1" s="82"/>
      <c r="H1" s="82"/>
      <c r="I1" s="82"/>
      <c r="J1" s="82"/>
      <c r="K1" s="44"/>
    </row>
    <row r="2" spans="1:11" ht="24.95" customHeight="1">
      <c r="A2" s="82" t="s">
        <v>1</v>
      </c>
      <c r="B2" s="82"/>
      <c r="C2" s="82"/>
      <c r="D2" s="82"/>
      <c r="E2" s="82"/>
      <c r="F2" s="82"/>
      <c r="G2" s="82"/>
      <c r="H2" s="82"/>
      <c r="I2" s="82"/>
      <c r="J2" s="82"/>
      <c r="K2" s="44"/>
    </row>
    <row r="3" spans="1:11">
      <c r="A3" s="46"/>
      <c r="B3" s="46"/>
      <c r="C3" s="46"/>
      <c r="D3" s="46"/>
      <c r="E3" s="46"/>
      <c r="F3" s="46"/>
      <c r="G3" s="46"/>
      <c r="H3" s="46"/>
      <c r="I3" s="46"/>
      <c r="J3" s="46"/>
      <c r="K3" s="46"/>
    </row>
    <row r="4" spans="1:11" ht="36.75" customHeight="1">
      <c r="A4" s="75" t="s">
        <v>2</v>
      </c>
      <c r="B4" s="75"/>
      <c r="C4" s="75"/>
      <c r="D4" s="75"/>
      <c r="E4" s="75"/>
      <c r="F4" s="75"/>
      <c r="G4" s="75"/>
      <c r="H4" s="75"/>
      <c r="I4" s="75"/>
      <c r="J4" s="47"/>
      <c r="K4" s="47"/>
    </row>
    <row r="5" spans="1:11" ht="20.100000000000001" customHeight="1">
      <c r="A5" s="48"/>
      <c r="B5" s="48"/>
      <c r="C5" s="48"/>
      <c r="D5" s="48"/>
      <c r="E5" s="48"/>
      <c r="F5" s="48"/>
      <c r="G5" s="48"/>
      <c r="H5" s="48"/>
      <c r="I5" s="48"/>
      <c r="J5" s="48"/>
      <c r="K5" s="48"/>
    </row>
    <row r="6" spans="1:11" ht="20.100000000000001" customHeight="1">
      <c r="A6" s="49" t="s">
        <v>3</v>
      </c>
      <c r="B6" s="48"/>
      <c r="C6" s="48"/>
      <c r="D6" s="48"/>
      <c r="E6" s="48"/>
      <c r="F6" s="48"/>
      <c r="G6" s="48"/>
      <c r="H6" s="48"/>
      <c r="I6" s="48"/>
      <c r="J6" s="48"/>
      <c r="K6" s="48"/>
    </row>
    <row r="7" spans="1:11" ht="20.100000000000001" customHeight="1">
      <c r="A7" s="48"/>
      <c r="B7" s="48"/>
      <c r="C7" s="48"/>
      <c r="D7" s="48"/>
      <c r="E7" s="48"/>
      <c r="F7" s="48"/>
      <c r="G7" s="48"/>
      <c r="H7" s="48"/>
      <c r="I7" s="48"/>
      <c r="J7" s="48"/>
      <c r="K7" s="48"/>
    </row>
    <row r="8" spans="1:11" ht="15" customHeight="1">
      <c r="A8" s="50">
        <v>1</v>
      </c>
      <c r="B8" s="51" t="s">
        <v>4</v>
      </c>
      <c r="C8" s="48"/>
      <c r="D8" s="74"/>
      <c r="E8" s="74"/>
      <c r="F8" s="74"/>
      <c r="G8" s="74"/>
      <c r="H8" s="74"/>
      <c r="I8" s="74"/>
      <c r="J8" s="74"/>
      <c r="K8" s="48"/>
    </row>
    <row r="9" spans="1:11" ht="15" customHeight="1">
      <c r="A9" s="50">
        <v>2</v>
      </c>
      <c r="B9" s="51" t="s">
        <v>5</v>
      </c>
      <c r="C9" s="48"/>
      <c r="D9" s="74"/>
      <c r="E9" s="74"/>
      <c r="F9" s="74"/>
      <c r="G9" s="74"/>
      <c r="H9" s="74"/>
      <c r="I9" s="74"/>
      <c r="J9" s="74"/>
      <c r="K9" s="48"/>
    </row>
    <row r="10" spans="1:11" ht="15" customHeight="1">
      <c r="A10" s="50">
        <v>3</v>
      </c>
      <c r="B10" s="51" t="s">
        <v>6</v>
      </c>
      <c r="C10" s="48"/>
      <c r="D10" s="74"/>
      <c r="E10" s="74"/>
      <c r="F10" s="74"/>
      <c r="G10" s="74"/>
      <c r="H10" s="74"/>
      <c r="I10" s="74"/>
      <c r="J10" s="74"/>
      <c r="K10" s="48"/>
    </row>
    <row r="11" spans="1:11" ht="15" customHeight="1">
      <c r="A11" s="50">
        <v>4</v>
      </c>
      <c r="B11" s="51" t="s">
        <v>7</v>
      </c>
      <c r="C11" s="48"/>
      <c r="D11" s="74"/>
      <c r="E11" s="74"/>
      <c r="F11" s="74"/>
      <c r="G11" s="74"/>
      <c r="H11" s="74"/>
      <c r="I11" s="74"/>
      <c r="J11" s="74"/>
      <c r="K11" s="48"/>
    </row>
    <row r="12" spans="1:11" ht="15" customHeight="1">
      <c r="A12" s="50">
        <v>5</v>
      </c>
      <c r="B12" s="51" t="s">
        <v>8</v>
      </c>
      <c r="C12" s="48"/>
      <c r="D12" s="74"/>
      <c r="E12" s="74"/>
      <c r="F12" s="74"/>
      <c r="G12" s="74"/>
      <c r="H12" s="74"/>
      <c r="I12" s="74"/>
      <c r="J12" s="74"/>
      <c r="K12" s="48"/>
    </row>
    <row r="13" spans="1:11" ht="15" customHeight="1">
      <c r="A13" s="50">
        <v>6</v>
      </c>
      <c r="B13" s="51" t="s">
        <v>9</v>
      </c>
      <c r="C13" s="48"/>
      <c r="D13" s="74"/>
      <c r="E13" s="74"/>
      <c r="F13" s="74"/>
      <c r="G13" s="74"/>
      <c r="H13" s="74"/>
      <c r="I13" s="74"/>
      <c r="J13" s="74"/>
      <c r="K13" s="48"/>
    </row>
    <row r="14" spans="1:11" ht="15" customHeight="1">
      <c r="A14" s="50">
        <v>7</v>
      </c>
      <c r="B14" s="51" t="s">
        <v>10</v>
      </c>
      <c r="C14" s="48"/>
      <c r="D14" s="74"/>
      <c r="E14" s="74"/>
      <c r="F14" s="74"/>
      <c r="G14" s="74"/>
      <c r="H14" s="74"/>
      <c r="I14" s="74"/>
      <c r="J14" s="74"/>
      <c r="K14" s="48"/>
    </row>
    <row r="15" spans="1:11" ht="15" customHeight="1">
      <c r="A15" s="50">
        <v>8</v>
      </c>
      <c r="B15" s="51" t="s">
        <v>11</v>
      </c>
      <c r="C15" s="48"/>
      <c r="D15" s="74"/>
      <c r="E15" s="74"/>
      <c r="F15" s="74"/>
      <c r="G15" s="74"/>
      <c r="H15" s="74"/>
      <c r="I15" s="74"/>
      <c r="J15" s="74"/>
      <c r="K15" s="48"/>
    </row>
    <row r="16" spans="1:11" ht="15" customHeight="1">
      <c r="A16" s="50">
        <v>9</v>
      </c>
      <c r="B16" s="51" t="s">
        <v>12</v>
      </c>
      <c r="C16" s="48"/>
      <c r="D16" s="74"/>
      <c r="E16" s="74"/>
      <c r="F16" s="74"/>
      <c r="G16" s="74"/>
      <c r="H16" s="74"/>
      <c r="I16" s="74"/>
      <c r="J16" s="74"/>
      <c r="K16" s="48"/>
    </row>
    <row r="17" spans="1:11" ht="15" customHeight="1">
      <c r="A17" s="50">
        <v>10</v>
      </c>
      <c r="B17" s="51" t="s">
        <v>13</v>
      </c>
      <c r="C17" s="48"/>
      <c r="D17" s="74"/>
      <c r="E17" s="74"/>
      <c r="F17" s="74"/>
      <c r="G17" s="74"/>
      <c r="H17" s="74"/>
      <c r="I17" s="74"/>
      <c r="J17" s="74"/>
      <c r="K17" s="48"/>
    </row>
    <row r="18" spans="1:11" ht="15" customHeight="1">
      <c r="A18" s="50">
        <v>11</v>
      </c>
      <c r="B18" s="51" t="s">
        <v>14</v>
      </c>
      <c r="C18" s="48"/>
      <c r="D18" s="74"/>
      <c r="E18" s="74"/>
      <c r="F18" s="74"/>
      <c r="G18" s="74"/>
      <c r="H18" s="74"/>
      <c r="I18" s="74"/>
      <c r="J18" s="74"/>
      <c r="K18" s="48"/>
    </row>
    <row r="19" spans="1:11" ht="15" customHeight="1">
      <c r="A19" s="50">
        <v>12</v>
      </c>
      <c r="B19" s="51" t="s">
        <v>15</v>
      </c>
      <c r="C19" s="48"/>
      <c r="D19" s="74"/>
      <c r="E19" s="74"/>
      <c r="F19" s="74"/>
      <c r="G19" s="74"/>
      <c r="H19" s="74"/>
      <c r="I19" s="74"/>
      <c r="J19" s="74"/>
      <c r="K19" s="48"/>
    </row>
    <row r="20" spans="1:11" ht="15" customHeight="1">
      <c r="A20" s="50">
        <v>13</v>
      </c>
      <c r="B20" s="51" t="s">
        <v>16</v>
      </c>
      <c r="C20" s="48"/>
      <c r="D20" s="74"/>
      <c r="E20" s="74"/>
      <c r="F20" s="74"/>
      <c r="G20" s="74"/>
      <c r="H20" s="74"/>
      <c r="I20" s="74"/>
      <c r="J20" s="74"/>
      <c r="K20" s="48"/>
    </row>
    <row r="21" spans="1:11" ht="15" customHeight="1">
      <c r="A21" s="50">
        <v>14</v>
      </c>
      <c r="B21" s="51" t="s">
        <v>17</v>
      </c>
      <c r="C21" s="48"/>
      <c r="D21" s="74"/>
      <c r="E21" s="74"/>
      <c r="F21" s="74"/>
      <c r="G21" s="74"/>
      <c r="H21" s="74"/>
      <c r="I21" s="74"/>
      <c r="J21" s="74"/>
      <c r="K21" s="48"/>
    </row>
    <row r="22" spans="1:11" ht="15" customHeight="1">
      <c r="A22" s="50">
        <v>15</v>
      </c>
      <c r="B22" s="51" t="s">
        <v>18</v>
      </c>
      <c r="C22" s="48"/>
      <c r="D22" s="74"/>
      <c r="E22" s="74"/>
      <c r="F22" s="74"/>
      <c r="G22" s="74"/>
      <c r="H22" s="74"/>
      <c r="I22" s="74"/>
      <c r="J22" s="74"/>
      <c r="K22" s="48"/>
    </row>
    <row r="23" spans="1:11" ht="15" customHeight="1">
      <c r="A23" s="50">
        <v>16</v>
      </c>
      <c r="B23" s="51" t="s">
        <v>19</v>
      </c>
      <c r="C23" s="48"/>
      <c r="D23" s="74"/>
      <c r="E23" s="74"/>
      <c r="F23" s="74"/>
      <c r="G23" s="74"/>
      <c r="H23" s="74"/>
      <c r="I23" s="74"/>
      <c r="J23" s="74"/>
      <c r="K23" s="48"/>
    </row>
    <row r="24" spans="1:11" ht="20.100000000000001" customHeight="1">
      <c r="A24" s="48"/>
      <c r="B24" s="48"/>
      <c r="C24" s="48"/>
      <c r="D24" s="48"/>
      <c r="E24" s="48"/>
      <c r="F24" s="48"/>
      <c r="G24" s="48"/>
      <c r="H24" s="48"/>
      <c r="I24" s="48"/>
      <c r="J24" s="48"/>
      <c r="K24" s="48"/>
    </row>
    <row r="25" spans="1:11" ht="15" customHeight="1">
      <c r="A25" s="50"/>
      <c r="B25" s="51"/>
      <c r="C25" s="48"/>
      <c r="D25" s="48"/>
      <c r="E25" s="48"/>
      <c r="F25" s="48"/>
      <c r="G25" s="48"/>
      <c r="H25" s="48"/>
      <c r="I25" s="48"/>
      <c r="J25" s="48"/>
      <c r="K25" s="48"/>
    </row>
    <row r="26" spans="1:11">
      <c r="A26" s="49" t="s">
        <v>20</v>
      </c>
    </row>
    <row r="27" spans="1:11">
      <c r="A27" s="49"/>
    </row>
    <row r="28" spans="1:11" s="53" customFormat="1" ht="39.950000000000003" customHeight="1">
      <c r="A28" s="52">
        <v>1</v>
      </c>
      <c r="B28" s="75" t="s">
        <v>21</v>
      </c>
      <c r="C28" s="75"/>
      <c r="D28" s="75"/>
      <c r="E28" s="75"/>
      <c r="F28" s="75"/>
      <c r="G28" s="75"/>
      <c r="H28" s="75"/>
      <c r="I28" s="75"/>
      <c r="J28" s="75"/>
    </row>
    <row r="29" spans="1:11" s="53" customFormat="1">
      <c r="A29" s="52"/>
    </row>
    <row r="30" spans="1:11" s="53" customFormat="1" ht="39.950000000000003" customHeight="1">
      <c r="A30" s="52">
        <v>2</v>
      </c>
      <c r="B30" s="75" t="s">
        <v>22</v>
      </c>
      <c r="C30" s="75"/>
      <c r="D30" s="75"/>
      <c r="E30" s="75"/>
      <c r="F30" s="75"/>
      <c r="G30" s="75"/>
      <c r="H30" s="75"/>
      <c r="I30" s="75"/>
      <c r="J30" s="75"/>
    </row>
    <row r="31" spans="1:11" s="53" customFormat="1" ht="30" customHeight="1">
      <c r="A31" s="52">
        <v>3</v>
      </c>
      <c r="B31" s="83" t="s">
        <v>23</v>
      </c>
      <c r="C31" s="83"/>
      <c r="D31" s="83"/>
      <c r="E31" s="83"/>
      <c r="F31" s="83"/>
      <c r="G31" s="83"/>
      <c r="H31" s="83"/>
      <c r="I31" s="83"/>
      <c r="J31" s="83"/>
    </row>
    <row r="32" spans="1:11" s="53" customFormat="1" ht="30" customHeight="1">
      <c r="A32" s="52"/>
      <c r="B32" s="54"/>
      <c r="C32" s="76" t="s">
        <v>24</v>
      </c>
      <c r="D32" s="77"/>
      <c r="E32" s="78"/>
      <c r="F32" s="76" t="s">
        <v>25</v>
      </c>
      <c r="G32" s="77"/>
      <c r="H32" s="77"/>
      <c r="I32" s="78"/>
      <c r="J32" s="54"/>
    </row>
    <row r="33" spans="1:10" s="53" customFormat="1" ht="35.1" customHeight="1">
      <c r="A33" s="52"/>
      <c r="B33" s="54"/>
      <c r="C33" s="55">
        <v>3</v>
      </c>
      <c r="D33" s="79" t="s">
        <v>26</v>
      </c>
      <c r="E33" s="80"/>
      <c r="F33" s="79" t="s">
        <v>27</v>
      </c>
      <c r="G33" s="81"/>
      <c r="H33" s="81"/>
      <c r="I33" s="80"/>
      <c r="J33" s="54"/>
    </row>
    <row r="34" spans="1:10" s="53" customFormat="1" ht="35.1" customHeight="1">
      <c r="A34" s="52"/>
      <c r="B34" s="54"/>
      <c r="C34" s="56" t="s">
        <v>28</v>
      </c>
      <c r="D34" s="79" t="s">
        <v>29</v>
      </c>
      <c r="E34" s="80"/>
      <c r="F34" s="79" t="s">
        <v>30</v>
      </c>
      <c r="G34" s="81"/>
      <c r="H34" s="81"/>
      <c r="I34" s="80"/>
      <c r="J34" s="54"/>
    </row>
    <row r="35" spans="1:10" s="53" customFormat="1" ht="30" customHeight="1">
      <c r="A35" s="52"/>
      <c r="B35" s="54"/>
      <c r="C35" s="54"/>
      <c r="D35" s="54"/>
      <c r="E35" s="54"/>
      <c r="F35" s="54"/>
      <c r="G35" s="54"/>
      <c r="H35" s="54"/>
      <c r="I35" s="54"/>
      <c r="J35" s="54"/>
    </row>
    <row r="36" spans="1:10" s="53" customFormat="1" ht="39.950000000000003" customHeight="1">
      <c r="A36" s="52">
        <v>4</v>
      </c>
      <c r="B36" s="75" t="s">
        <v>31</v>
      </c>
      <c r="C36" s="75"/>
      <c r="D36" s="75"/>
      <c r="E36" s="75"/>
      <c r="F36" s="75"/>
      <c r="G36" s="75"/>
      <c r="H36" s="75"/>
      <c r="I36" s="75"/>
      <c r="J36" s="75"/>
    </row>
    <row r="37" spans="1:10" s="53" customFormat="1" ht="30" customHeight="1">
      <c r="A37" s="52"/>
      <c r="B37" s="54"/>
      <c r="C37" s="76" t="s">
        <v>24</v>
      </c>
      <c r="D37" s="77"/>
      <c r="E37" s="78"/>
      <c r="F37" s="76" t="s">
        <v>32</v>
      </c>
      <c r="G37" s="77"/>
      <c r="H37" s="77"/>
      <c r="I37" s="78"/>
      <c r="J37" s="54"/>
    </row>
    <row r="38" spans="1:10" s="53" customFormat="1" ht="75" customHeight="1">
      <c r="A38" s="52"/>
      <c r="B38" s="54"/>
      <c r="C38" s="56" t="s">
        <v>28</v>
      </c>
      <c r="D38" s="79" t="s">
        <v>29</v>
      </c>
      <c r="E38" s="80"/>
      <c r="F38" s="79" t="s">
        <v>33</v>
      </c>
      <c r="G38" s="81"/>
      <c r="H38" s="81"/>
      <c r="I38" s="80"/>
      <c r="J38" s="54"/>
    </row>
    <row r="39" spans="1:10" s="53" customFormat="1" ht="60" customHeight="1">
      <c r="A39" s="52"/>
      <c r="B39" s="54"/>
      <c r="C39" s="56" t="s">
        <v>34</v>
      </c>
      <c r="D39" s="79" t="s">
        <v>17</v>
      </c>
      <c r="E39" s="80"/>
      <c r="F39" s="79" t="s">
        <v>35</v>
      </c>
      <c r="G39" s="81"/>
      <c r="H39" s="81"/>
      <c r="I39" s="80"/>
      <c r="J39" s="54"/>
    </row>
    <row r="40" spans="1:10" s="53" customFormat="1" ht="60" customHeight="1">
      <c r="A40" s="52"/>
      <c r="B40" s="54"/>
      <c r="C40" s="56" t="s">
        <v>36</v>
      </c>
      <c r="D40" s="79" t="s">
        <v>18</v>
      </c>
      <c r="E40" s="80"/>
      <c r="F40" s="79" t="s">
        <v>35</v>
      </c>
      <c r="G40" s="81"/>
      <c r="H40" s="81"/>
      <c r="I40" s="80"/>
      <c r="J40" s="54"/>
    </row>
    <row r="41" spans="1:10" s="53" customFormat="1" ht="30" customHeight="1">
      <c r="A41" s="52"/>
      <c r="B41" s="54"/>
      <c r="C41" s="54"/>
      <c r="D41" s="54"/>
      <c r="E41" s="54"/>
      <c r="F41" s="54"/>
      <c r="G41" s="54"/>
      <c r="H41" s="54"/>
      <c r="I41" s="54"/>
      <c r="J41" s="54"/>
    </row>
    <row r="42" spans="1:10" s="53" customFormat="1" ht="30" customHeight="1">
      <c r="A42" s="52">
        <v>5</v>
      </c>
      <c r="B42" s="83" t="s">
        <v>37</v>
      </c>
      <c r="C42" s="83"/>
      <c r="D42" s="83"/>
      <c r="E42" s="83"/>
      <c r="F42" s="83"/>
      <c r="G42" s="83"/>
      <c r="H42" s="83"/>
      <c r="I42" s="83"/>
      <c r="J42" s="83"/>
    </row>
    <row r="43" spans="1:10" s="57" customFormat="1" ht="54.95" customHeight="1">
      <c r="A43" s="50"/>
      <c r="C43" s="75" t="s">
        <v>38</v>
      </c>
      <c r="D43" s="75"/>
      <c r="E43" s="75"/>
      <c r="F43" s="75"/>
      <c r="G43" s="75"/>
      <c r="H43" s="75"/>
      <c r="I43" s="75"/>
      <c r="J43" s="75"/>
    </row>
    <row r="44" spans="1:10" s="53" customFormat="1">
      <c r="A44" s="52"/>
    </row>
    <row r="45" spans="1:10" s="53" customFormat="1">
      <c r="A45" s="52"/>
    </row>
    <row r="46" spans="1:10" s="53" customFormat="1">
      <c r="A46" s="52"/>
    </row>
    <row r="47" spans="1:10" s="53" customFormat="1">
      <c r="A47" s="52"/>
    </row>
    <row r="48" spans="1:10" s="53" customFormat="1">
      <c r="A48" s="52"/>
    </row>
    <row r="49" spans="1:1" s="53" customFormat="1">
      <c r="A49" s="52"/>
    </row>
    <row r="50" spans="1:1" s="53" customFormat="1">
      <c r="A50" s="52"/>
    </row>
    <row r="51" spans="1:1" s="53" customFormat="1">
      <c r="A51" s="52"/>
    </row>
    <row r="52" spans="1:1" s="53" customFormat="1">
      <c r="A52" s="52"/>
    </row>
    <row r="53" spans="1:1" s="53" customFormat="1">
      <c r="A53" s="52"/>
    </row>
    <row r="54" spans="1:1" s="53" customFormat="1">
      <c r="A54" s="52"/>
    </row>
    <row r="55" spans="1:1" s="53" customFormat="1">
      <c r="A55" s="52"/>
    </row>
    <row r="56" spans="1:1" s="53" customFormat="1">
      <c r="A56" s="52"/>
    </row>
    <row r="57" spans="1:1" s="53" customFormat="1">
      <c r="A57" s="52"/>
    </row>
    <row r="58" spans="1:1" s="53" customFormat="1">
      <c r="A58" s="52"/>
    </row>
    <row r="59" spans="1:1" s="53" customFormat="1">
      <c r="A59" s="52"/>
    </row>
    <row r="60" spans="1:1" s="53" customFormat="1">
      <c r="A60" s="52"/>
    </row>
    <row r="61" spans="1:1" s="53" customFormat="1">
      <c r="A61" s="52"/>
    </row>
    <row r="62" spans="1:1" s="53" customFormat="1">
      <c r="A62" s="52"/>
    </row>
    <row r="63" spans="1:1" s="53" customFormat="1">
      <c r="A63" s="52"/>
    </row>
    <row r="64" spans="1:1" s="53" customFormat="1">
      <c r="A64" s="52"/>
    </row>
    <row r="65" spans="1:11" s="53" customFormat="1">
      <c r="A65" s="52"/>
    </row>
    <row r="66" spans="1:11" s="53" customFormat="1">
      <c r="A66" s="52"/>
    </row>
    <row r="67" spans="1:11" s="53" customFormat="1">
      <c r="A67" s="52"/>
    </row>
    <row r="68" spans="1:11" s="53" customFormat="1">
      <c r="A68" s="52"/>
    </row>
    <row r="69" spans="1:11" s="53" customFormat="1">
      <c r="A69" s="52"/>
    </row>
    <row r="70" spans="1:11" s="53" customFormat="1">
      <c r="A70" s="52"/>
    </row>
    <row r="71" spans="1:11" s="53" customFormat="1" ht="60" customHeight="1">
      <c r="A71" s="52"/>
      <c r="B71" s="52"/>
      <c r="C71" s="84" t="s">
        <v>39</v>
      </c>
      <c r="D71" s="84"/>
      <c r="E71" s="84"/>
      <c r="F71" s="84"/>
      <c r="G71" s="84"/>
      <c r="H71" s="84"/>
      <c r="I71" s="84"/>
      <c r="J71" s="84"/>
      <c r="K71" s="58"/>
    </row>
    <row r="72" spans="1:11" s="53" customFormat="1">
      <c r="A72" s="52"/>
      <c r="B72" s="52"/>
    </row>
    <row r="73" spans="1:11" s="53" customFormat="1">
      <c r="A73" s="52"/>
      <c r="B73" s="52"/>
    </row>
    <row r="74" spans="1:11" s="53" customFormat="1">
      <c r="A74" s="52"/>
      <c r="B74" s="52"/>
    </row>
    <row r="75" spans="1:11" s="53" customFormat="1">
      <c r="A75" s="52"/>
      <c r="B75" s="52"/>
    </row>
    <row r="76" spans="1:11" s="53" customFormat="1">
      <c r="A76" s="52"/>
      <c r="B76" s="52"/>
    </row>
    <row r="77" spans="1:11" s="53" customFormat="1">
      <c r="A77" s="52"/>
      <c r="B77" s="52"/>
    </row>
    <row r="78" spans="1:11" s="53" customFormat="1">
      <c r="A78" s="52"/>
      <c r="B78" s="52"/>
    </row>
    <row r="79" spans="1:11" s="53" customFormat="1">
      <c r="A79" s="52"/>
      <c r="B79" s="52"/>
    </row>
    <row r="80" spans="1:11" s="53" customFormat="1">
      <c r="A80" s="52"/>
      <c r="B80" s="52"/>
    </row>
    <row r="81" spans="1:2" s="53" customFormat="1">
      <c r="A81" s="52"/>
      <c r="B81" s="52"/>
    </row>
    <row r="82" spans="1:2" s="53" customFormat="1">
      <c r="A82" s="52"/>
      <c r="B82" s="52"/>
    </row>
    <row r="83" spans="1:2" s="53" customFormat="1">
      <c r="A83" s="52"/>
      <c r="B83" s="52"/>
    </row>
    <row r="84" spans="1:2" s="53" customFormat="1">
      <c r="A84" s="52"/>
      <c r="B84" s="52"/>
    </row>
    <row r="85" spans="1:2" s="53" customFormat="1">
      <c r="A85" s="52"/>
      <c r="B85" s="52"/>
    </row>
    <row r="86" spans="1:2" s="53" customFormat="1">
      <c r="A86" s="52"/>
      <c r="B86" s="52"/>
    </row>
    <row r="87" spans="1:2" s="53" customFormat="1">
      <c r="A87" s="52"/>
      <c r="B87" s="52"/>
    </row>
    <row r="88" spans="1:2" s="53" customFormat="1">
      <c r="A88" s="52"/>
      <c r="B88" s="52"/>
    </row>
    <row r="89" spans="1:2" s="53" customFormat="1">
      <c r="A89" s="52"/>
      <c r="B89" s="52"/>
    </row>
    <row r="90" spans="1:2" s="53" customFormat="1">
      <c r="A90" s="52"/>
      <c r="B90" s="52"/>
    </row>
    <row r="91" spans="1:2" s="53" customFormat="1">
      <c r="A91" s="52"/>
      <c r="B91" s="52"/>
    </row>
    <row r="92" spans="1:2" s="53" customFormat="1">
      <c r="A92" s="52"/>
      <c r="B92" s="52"/>
    </row>
    <row r="93" spans="1:2" s="53" customFormat="1">
      <c r="A93" s="52"/>
      <c r="B93" s="52"/>
    </row>
    <row r="94" spans="1:2" s="53" customFormat="1">
      <c r="A94" s="52"/>
      <c r="B94" s="52"/>
    </row>
    <row r="95" spans="1:2" s="53" customFormat="1">
      <c r="A95" s="52"/>
    </row>
    <row r="96" spans="1:2" s="53" customFormat="1">
      <c r="A96" s="52"/>
    </row>
    <row r="97" spans="1:11" s="53" customFormat="1">
      <c r="A97" s="52"/>
      <c r="B97" s="57"/>
      <c r="C97" s="57"/>
      <c r="D97" s="57"/>
      <c r="E97" s="57"/>
      <c r="F97" s="57"/>
      <c r="G97" s="57"/>
      <c r="H97" s="57"/>
      <c r="I97" s="57"/>
      <c r="J97" s="57"/>
    </row>
    <row r="98" spans="1:11" s="57" customFormat="1" ht="39.950000000000003" customHeight="1">
      <c r="A98" s="50"/>
      <c r="B98" s="75"/>
      <c r="C98" s="75"/>
      <c r="D98" s="75"/>
      <c r="E98" s="75"/>
      <c r="F98" s="75"/>
      <c r="G98" s="75"/>
      <c r="H98" s="75"/>
      <c r="I98" s="75"/>
      <c r="J98" s="75"/>
      <c r="K98" s="75"/>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D3" sqref="D3:H3"/>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4" zoomScaleNormal="100" workbookViewId="0">
      <selection activeCell="D5" sqref="D5:H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19">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defaultColWidth="11.42578125" defaultRowHeight="1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c r="A1" s="123" t="s">
        <v>100</v>
      </c>
      <c r="B1" s="123"/>
      <c r="C1" s="123"/>
      <c r="D1" s="123"/>
      <c r="E1" s="123"/>
      <c r="F1" s="123"/>
      <c r="G1" s="123"/>
      <c r="H1" s="123"/>
      <c r="I1" s="123"/>
    </row>
    <row r="2" spans="1:9" ht="20.100000000000001" customHeight="1">
      <c r="A2" s="4"/>
      <c r="B2" s="4"/>
      <c r="C2" s="4"/>
      <c r="D2" s="4"/>
      <c r="E2" s="4"/>
      <c r="F2" s="4"/>
      <c r="G2" s="4"/>
      <c r="H2" s="4"/>
      <c r="I2" s="4"/>
    </row>
    <row r="3" spans="1:9" s="69" customFormat="1" ht="20.100000000000001" customHeight="1">
      <c r="A3" s="129" t="s">
        <v>66</v>
      </c>
      <c r="B3" s="129"/>
      <c r="C3" s="130" t="str">
        <f>IF('3-Datos generales'!H11="","",'3-Datos generales'!H11)</f>
        <v>Centro Académico de Limón - Instituto Tecnológico de Costa Rica</v>
      </c>
      <c r="D3" s="130"/>
      <c r="E3" s="130"/>
      <c r="F3" s="130"/>
      <c r="G3" s="130"/>
      <c r="H3" s="130"/>
      <c r="I3" s="130"/>
    </row>
    <row r="4" spans="1:9" s="70" customFormat="1" ht="20.100000000000001" customHeight="1">
      <c r="A4" s="126" t="s">
        <v>69</v>
      </c>
      <c r="B4" s="126"/>
      <c r="C4" s="127"/>
      <c r="D4" s="127"/>
      <c r="E4" s="127"/>
      <c r="F4" s="127"/>
      <c r="G4" s="127"/>
      <c r="H4" s="127"/>
      <c r="I4" s="127"/>
    </row>
    <row r="5" spans="1:9" ht="20.100000000000001" customHeight="1"/>
    <row r="6" spans="1:9" s="10" customFormat="1" ht="20.100000000000001" customHeight="1">
      <c r="A6" s="131" t="s">
        <v>72</v>
      </c>
      <c r="B6" s="131"/>
      <c r="C6" s="131"/>
      <c r="D6" s="131"/>
      <c r="E6" s="131"/>
      <c r="F6" s="131"/>
      <c r="G6" s="131"/>
      <c r="H6" s="131"/>
      <c r="I6" s="131"/>
    </row>
    <row r="7" spans="1:9" s="10" customFormat="1" ht="20.100000000000001" customHeight="1">
      <c r="A7" s="128" t="s">
        <v>101</v>
      </c>
      <c r="B7" s="109" t="s">
        <v>102</v>
      </c>
      <c r="C7" s="109" t="s">
        <v>103</v>
      </c>
      <c r="D7" s="109" t="s">
        <v>104</v>
      </c>
      <c r="E7" s="109" t="s">
        <v>105</v>
      </c>
      <c r="F7" s="109" t="s">
        <v>77</v>
      </c>
      <c r="G7" s="109" t="s">
        <v>78</v>
      </c>
      <c r="H7" s="109" t="s">
        <v>79</v>
      </c>
      <c r="I7" s="109"/>
    </row>
    <row r="8" spans="1:9" s="10" customFormat="1" ht="92.25" customHeight="1">
      <c r="A8" s="128"/>
      <c r="B8" s="109"/>
      <c r="C8" s="109"/>
      <c r="D8" s="109"/>
      <c r="E8" s="109"/>
      <c r="F8" s="109"/>
      <c r="G8" s="109"/>
      <c r="H8" s="42" t="s">
        <v>106</v>
      </c>
      <c r="I8" s="42" t="s">
        <v>107</v>
      </c>
    </row>
    <row r="9" spans="1:9" s="10" customFormat="1" ht="20.100000000000001" customHeight="1">
      <c r="A9" s="6">
        <v>1</v>
      </c>
      <c r="B9" s="7" t="str">
        <f>IF('2190823'!D$4="","",'2190823'!D$4)</f>
        <v/>
      </c>
      <c r="C9" s="8">
        <f>'2190823'!B27</f>
        <v>16558</v>
      </c>
      <c r="D9" s="8">
        <f>'2190823'!C26</f>
        <v>75.069999999999993</v>
      </c>
      <c r="E9" s="31">
        <f>'2190823'!D27</f>
        <v>1621952.0833333333</v>
      </c>
      <c r="F9" s="34">
        <f>'2190823'!E27</f>
        <v>350.73</v>
      </c>
      <c r="G9" s="34" t="str">
        <f>'2190823'!F27</f>
        <v/>
      </c>
      <c r="H9" s="8">
        <f>'2190823'!G27</f>
        <v>47.210104638896013</v>
      </c>
      <c r="I9" s="8" t="e">
        <f>'2190823'!H27</f>
        <v>#DIV/0!</v>
      </c>
    </row>
    <row r="10" spans="1:9" s="10" customFormat="1" ht="20.100000000000001" customHeight="1">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c r="A19" s="128" t="s">
        <v>108</v>
      </c>
      <c r="B19" s="128"/>
      <c r="C19" s="9">
        <f>IF(SUM(C9:C18)=0,"",SUM(C9:C18))</f>
        <v>16558</v>
      </c>
      <c r="D19" s="9">
        <f>IF(MAX(D9:D18)=0,"",MAX(D9:D18))</f>
        <v>75.069999999999993</v>
      </c>
      <c r="E19" s="32">
        <f t="shared" ref="E19" si="0">IF(SUM(E9:E18)=0,"",SUM(E9:E18))</f>
        <v>1621952.0833333333</v>
      </c>
      <c r="F19" s="9">
        <f>IF(SUM(F9:F18)=0,"",SUM(F9:F18))</f>
        <v>350.73</v>
      </c>
      <c r="G19" s="9" t="str">
        <f>IF(SUM(G9:G18)=0,"",SUM(G9:G18))</f>
        <v/>
      </c>
      <c r="H19" s="9" t="s">
        <v>96</v>
      </c>
      <c r="I19" s="9" t="s">
        <v>96</v>
      </c>
    </row>
    <row r="20" spans="1:9" s="10" customFormat="1" ht="20.100000000000001" customHeight="1">
      <c r="A20" s="124" t="s">
        <v>109</v>
      </c>
      <c r="B20" s="125"/>
      <c r="C20" s="9" t="s">
        <v>96</v>
      </c>
      <c r="D20" s="9" t="s">
        <v>96</v>
      </c>
      <c r="E20" s="9" t="s">
        <v>96</v>
      </c>
      <c r="F20" s="9" t="s">
        <v>96</v>
      </c>
      <c r="G20" s="9" t="s">
        <v>96</v>
      </c>
      <c r="H20" s="9">
        <f>C19/F19</f>
        <v>47.210104638896013</v>
      </c>
      <c r="I20" s="9" t="e">
        <f>C19/G19</f>
        <v>#VALUE!</v>
      </c>
    </row>
    <row r="21" spans="1:9" s="10" customFormat="1" ht="20.100000000000001" customHeight="1"/>
    <row r="22" spans="1:9" s="10" customFormat="1" ht="20.100000000000001" customHeight="1"/>
    <row r="23" spans="1:9" s="10" customFormat="1" ht="20.100000000000001" customHeight="1"/>
    <row r="25" spans="1:9" ht="18.75">
      <c r="A25" s="108" t="s">
        <v>110</v>
      </c>
      <c r="B25" s="108"/>
      <c r="C25" s="108"/>
      <c r="D25" s="108"/>
      <c r="E25" s="108"/>
      <c r="F25" s="108"/>
      <c r="G25" s="108"/>
      <c r="H25" s="108"/>
      <c r="I25" s="108"/>
    </row>
    <row r="26" spans="1:9" ht="18.75">
      <c r="A26" s="40"/>
      <c r="B26" s="40"/>
      <c r="C26" s="40"/>
      <c r="D26" s="40"/>
      <c r="E26" s="40"/>
      <c r="F26" s="40"/>
      <c r="G26" s="40"/>
      <c r="H26" s="40"/>
      <c r="I26" s="40"/>
    </row>
    <row r="28" spans="1:9">
      <c r="A28" s="5" t="str">
        <f>IF('3-Datos generales'!H11="","",'3-Datos generales'!H11)</f>
        <v>Centro Académico de Limón - Instituto Tecnológico de Costa Rica</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topLeftCell="C7" zoomScale="90" zoomScaleNormal="90" workbookViewId="0">
      <selection activeCell="P22" sqref="P22"/>
    </sheetView>
  </sheetViews>
  <sheetFormatPr defaultColWidth="11.42578125" defaultRowHeight="15"/>
  <cols>
    <col min="1" max="1" width="25.28515625" style="10" customWidth="1"/>
    <col min="2" max="6" width="13.7109375" style="10" customWidth="1"/>
    <col min="7" max="8" width="15.7109375" style="10" customWidth="1"/>
    <col min="9" max="16384" width="11.42578125" style="10"/>
  </cols>
  <sheetData>
    <row r="1" spans="1:8" ht="20.100000000000001" customHeight="1">
      <c r="A1" s="132" t="s">
        <v>111</v>
      </c>
      <c r="B1" s="132"/>
      <c r="C1" s="132"/>
      <c r="D1" s="132"/>
      <c r="E1" s="132"/>
      <c r="F1" s="132"/>
      <c r="G1" s="132"/>
      <c r="H1" s="132"/>
    </row>
    <row r="2" spans="1:8" ht="20.100000000000001" customHeight="1">
      <c r="A2" s="11"/>
      <c r="B2" s="11"/>
      <c r="C2" s="11"/>
      <c r="D2" s="11"/>
      <c r="E2" s="11"/>
      <c r="F2" s="11"/>
      <c r="G2" s="11"/>
      <c r="H2" s="11"/>
    </row>
    <row r="3" spans="1:8" s="69" customFormat="1" ht="20.100000000000001" customHeight="1">
      <c r="A3" s="14" t="s">
        <v>66</v>
      </c>
      <c r="B3" s="130" t="str">
        <f>IF('3-Datos generales'!H11="","",'3-Datos generales'!H11)</f>
        <v>Centro Académico de Limón - Instituto Tecnológico de Costa Rica</v>
      </c>
      <c r="C3" s="130"/>
      <c r="D3" s="130"/>
      <c r="E3" s="130"/>
      <c r="F3" s="130"/>
      <c r="G3" s="130"/>
      <c r="H3" s="130"/>
    </row>
    <row r="4" spans="1:8" s="70" customFormat="1" ht="20.100000000000001" customHeight="1">
      <c r="A4" s="43" t="s">
        <v>69</v>
      </c>
      <c r="B4" s="127"/>
      <c r="C4" s="127"/>
      <c r="D4" s="127"/>
      <c r="E4" s="127"/>
      <c r="F4" s="127"/>
      <c r="G4" s="127"/>
      <c r="H4" s="127"/>
    </row>
    <row r="5" spans="1:8" ht="20.100000000000001" customHeight="1">
      <c r="A5" s="11"/>
      <c r="B5" s="11"/>
      <c r="C5" s="11"/>
      <c r="D5" s="12"/>
      <c r="E5" s="12"/>
      <c r="F5" s="12"/>
      <c r="G5" s="12"/>
      <c r="H5" s="12"/>
    </row>
    <row r="6" spans="1:8" ht="20.100000000000001" customHeight="1"/>
    <row r="7" spans="1:8" ht="20.100000000000001" customHeight="1">
      <c r="A7" s="131" t="s">
        <v>72</v>
      </c>
      <c r="B7" s="131"/>
      <c r="C7" s="131"/>
      <c r="D7" s="131"/>
      <c r="E7" s="131"/>
      <c r="F7" s="131"/>
      <c r="G7" s="131"/>
      <c r="H7" s="131"/>
    </row>
    <row r="8" spans="1:8" ht="20.100000000000001" customHeight="1">
      <c r="A8" s="109" t="s">
        <v>73</v>
      </c>
      <c r="B8" s="109" t="s">
        <v>112</v>
      </c>
      <c r="C8" s="109" t="s">
        <v>113</v>
      </c>
      <c r="D8" s="109" t="s">
        <v>76</v>
      </c>
      <c r="E8" s="109" t="s">
        <v>77</v>
      </c>
      <c r="F8" s="109" t="s">
        <v>78</v>
      </c>
      <c r="G8" s="109" t="s">
        <v>79</v>
      </c>
      <c r="H8" s="109"/>
    </row>
    <row r="9" spans="1:8" ht="84.95" customHeight="1">
      <c r="A9" s="109"/>
      <c r="B9" s="109"/>
      <c r="C9" s="109"/>
      <c r="D9" s="109"/>
      <c r="E9" s="109"/>
      <c r="F9" s="109"/>
      <c r="G9" s="42" t="s">
        <v>114</v>
      </c>
      <c r="H9" s="42" t="s">
        <v>115</v>
      </c>
    </row>
    <row r="10" spans="1:8" ht="20.100000000000001" customHeight="1">
      <c r="A10" s="7" t="s">
        <v>116</v>
      </c>
      <c r="B10" s="19">
        <f>IF(SUM('2190823'!B14+'5-Edificio 2'!B14+'6-Edificio 3'!B14+'7-Edificio 4'!B14+'8-Edificio 5'!B14+'9-edificio 6'!B14+'10-Edificio 7'!B14+'11-Edificio 8'!B14+'12-Edificio 9'!B14+'13-Edificio 10'!B14)=0," ",('2190823'!B14+'5-Edificio 2'!B14+'6-Edificio 3'!B14+'7-Edificio 4'!B14+'8-Edificio 5'!B14+'9-edificio 6'!B14+'10-Edificio 7'!B14+'11-Edificio 8'!B14+'12-Edificio 9'!B14+'13-Edificio 10'!B14))</f>
        <v>13872</v>
      </c>
      <c r="C10" s="19">
        <f>IF(SUM('2190823'!C14+'5-Edificio 2'!C14+'6-Edificio 3'!C14+'7-Edificio 4'!C14+'8-Edificio 5'!C14+'9-edificio 6'!C14+'10-Edificio 7'!C14+'11-Edificio 8'!C14+'12-Edificio 9'!C14+'13-Edificio 10'!C14)=0," ",('2190823'!C14+'5-Edificio 2'!C14+'6-Edificio 3'!C14+'7-Edificio 4'!C14+'8-Edificio 5'!C14+'9-edificio 6'!C14+'10-Edificio 7'!C14+'11-Edificio 8'!C14+'12-Edificio 9'!C14+'13-Edificio 10'!C14))</f>
        <v>28.97</v>
      </c>
      <c r="D10" s="27">
        <f>IF(SUM('2190823'!D14+'5-Edificio 2'!D14+'6-Edificio 3'!D14+'7-Edificio 4'!D14+'8-Edificio 5'!D14+'9-edificio 6'!D14+'10-Edificio 7'!D14+'11-Edificio 8'!D14+'12-Edificio 9'!D14+'13-Edificio 10'!D14)=0," ",('2190823'!D14+'5-Edificio 2'!D14+'6-Edificio 3'!D14+'7-Edificio 4'!D14+'8-Edificio 5'!D14+'9-edificio 6'!D14+'10-Edificio 7'!D14+'11-Edificio 8'!D14+'12-Edificio 9'!D14+'13-Edificio 10'!D14))</f>
        <v>1029130</v>
      </c>
      <c r="E10" s="19">
        <f>IF(SUM('2190823'!E14+'5-Edificio 2'!E14+'6-Edificio 3'!E14+'7-Edificio 4'!E14+'8-Edificio 5'!E14+'9-edificio 6'!E14+'10-Edificio 7'!E14+'11-Edificio 8'!E14+'12-Edificio 9'!E14+'13-Edificio 10'!E14)=0," ",('2190823'!E14+'5-Edificio 2'!E14+'6-Edificio 3'!E14+'7-Edificio 4'!E14+'8-Edificio 5'!E14+'9-edificio 6'!E14+'10-Edificio 7'!E14+'11-Edificio 8'!E14+'12-Edificio 9'!E14+'13-Edificio 10'!E14))</f>
        <v>350.73</v>
      </c>
      <c r="F10" s="19" t="str">
        <f>IF(SUM('2190823'!F14+'5-Edificio 2'!F14+'6-Edificio 3'!F14+'7-Edificio 4'!F14+'8-Edificio 5'!F14+'9-edificio 6'!F14+'10-Edificio 7'!F14+'11-Edificio 8'!F14+'12-Edificio 9'!F14+'13-Edificio 10'!F14)=0," ",('2190823'!F14+'5-Edificio 2'!F14+'6-Edificio 3'!F14+'7-Edificio 4'!F14+'8-Edificio 5'!F14+'9-edificio 6'!F14+'10-Edificio 7'!F14+'11-Edificio 8'!F14+'12-Edificio 9'!F14+'13-Edificio 10'!F14))</f>
        <v xml:space="preserve"> </v>
      </c>
      <c r="G10" s="19">
        <f>IF(B10=" "," ",B10/E10)</f>
        <v>39.551791976734236</v>
      </c>
      <c r="H10" s="19" t="e">
        <f>IF(B10=" "," ",B10/F10)</f>
        <v>#VALUE!</v>
      </c>
    </row>
    <row r="11" spans="1:8" ht="20.100000000000001" customHeight="1">
      <c r="A11" s="7" t="s">
        <v>84</v>
      </c>
      <c r="B11" s="19">
        <f>IF(SUM('2190823'!B15+'5-Edificio 2'!B15+'6-Edificio 3'!B15+'7-Edificio 4'!B15+'8-Edificio 5'!B15+'9-edificio 6'!B15+'10-Edificio 7'!B15+'11-Edificio 8'!B15+'12-Edificio 9'!B15+'13-Edificio 10'!B15)=0," ",('2190823'!B15+'5-Edificio 2'!B15+'6-Edificio 3'!B15+'7-Edificio 4'!B15+'8-Edificio 5'!B15+'9-edificio 6'!B15+'10-Edificio 7'!B15+'11-Edificio 8'!B15+'12-Edificio 9'!B15+'13-Edificio 10'!B15))</f>
        <v>14688</v>
      </c>
      <c r="C11" s="19" t="str">
        <f>IF(SUM('2190823'!C15+'5-Edificio 2'!C15+'6-Edificio 3'!C15+'7-Edificio 4'!C15+'8-Edificio 5'!C15+'9-edificio 6'!C15+'10-Edificio 7'!C15+'11-Edificio 8'!C15+'12-Edificio 9'!C15+'13-Edificio 10'!C15)=0," ",('2190823'!C15+'5-Edificio 2'!C15+'6-Edificio 3'!C15+'7-Edificio 4'!C15+'8-Edificio 5'!C15+'9-edificio 6'!C15+'10-Edificio 7'!C15+'11-Edificio 8'!C15+'12-Edificio 9'!C15+'13-Edificio 10'!C15))</f>
        <v xml:space="preserve"> </v>
      </c>
      <c r="D11" s="27">
        <f>IF(SUM('2190823'!D15+'5-Edificio 2'!D15+'6-Edificio 3'!D15+'7-Edificio 4'!D15+'8-Edificio 5'!D15+'9-edificio 6'!D15+'10-Edificio 7'!D15+'11-Edificio 8'!D15+'12-Edificio 9'!D15+'13-Edificio 10'!D15)=0," ",('2190823'!D15+'5-Edificio 2'!D15+'6-Edificio 3'!D15+'7-Edificio 4'!D15+'8-Edificio 5'!D15+'9-edificio 6'!D15+'10-Edificio 7'!D15+'11-Edificio 8'!D15+'12-Edificio 9'!D15+'13-Edificio 10'!D15))</f>
        <v>1359670</v>
      </c>
      <c r="E11" s="19">
        <f>IF(SUM('2190823'!E15+'5-Edificio 2'!E15+'6-Edificio 3'!E15+'7-Edificio 4'!E15+'8-Edificio 5'!E15+'9-edificio 6'!E15+'10-Edificio 7'!E15+'11-Edificio 8'!E15+'12-Edificio 9'!E15+'13-Edificio 10'!E15)=0," ",('2190823'!E15+'5-Edificio 2'!E15+'6-Edificio 3'!E15+'7-Edificio 4'!E15+'8-Edificio 5'!E15+'9-edificio 6'!E15+'10-Edificio 7'!E15+'11-Edificio 8'!E15+'12-Edificio 9'!E15+'13-Edificio 10'!E15))</f>
        <v>350.73</v>
      </c>
      <c r="F11" s="19" t="str">
        <f>IF(SUM('2190823'!F15+'5-Edificio 2'!F15+'6-Edificio 3'!F15+'7-Edificio 4'!F15+'8-Edificio 5'!F15+'9-edificio 6'!F15+'10-Edificio 7'!F15+'11-Edificio 8'!F15+'12-Edificio 9'!F15+'13-Edificio 10'!F15)=0," ",('2190823'!F15+'5-Edificio 2'!F15+'6-Edificio 3'!F15+'7-Edificio 4'!F15+'8-Edificio 5'!F15+'9-edificio 6'!F15+'10-Edificio 7'!F15+'11-Edificio 8'!F15+'12-Edificio 9'!F15+'13-Edificio 10'!F15))</f>
        <v xml:space="preserve"> </v>
      </c>
      <c r="G11" s="19">
        <f t="shared" ref="G11:G21" si="0">IF(B11=" "," ",B11/E11)</f>
        <v>41.878367975365663</v>
      </c>
      <c r="H11" s="19" t="e">
        <f t="shared" ref="H11:H21" si="1">IF(B11=" "," ",B11/F11)</f>
        <v>#VALUE!</v>
      </c>
    </row>
    <row r="12" spans="1:8" ht="20.100000000000001" customHeight="1">
      <c r="A12" s="7" t="s">
        <v>85</v>
      </c>
      <c r="B12" s="19">
        <f>IF(SUM('2190823'!B16+'5-Edificio 2'!B16+'6-Edificio 3'!B16+'7-Edificio 4'!B16+'8-Edificio 5'!B16+'9-edificio 6'!B16+'10-Edificio 7'!B16+'11-Edificio 8'!B16+'12-Edificio 9'!B16+'13-Edificio 10'!B16)=0," ",('2190823'!B16+'5-Edificio 2'!B16+'6-Edificio 3'!B16+'7-Edificio 4'!B16+'8-Edificio 5'!B16+'9-edificio 6'!B16+'10-Edificio 7'!B16+'11-Edificio 8'!B16+'12-Edificio 9'!B16+'13-Edificio 10'!B16))</f>
        <v>15504</v>
      </c>
      <c r="C12" s="19" t="str">
        <f>IF(SUM('2190823'!C16+'5-Edificio 2'!C16+'6-Edificio 3'!C16+'7-Edificio 4'!C16+'8-Edificio 5'!C16+'9-edificio 6'!C16+'10-Edificio 7'!C16+'11-Edificio 8'!C16+'12-Edificio 9'!C16+'13-Edificio 10'!C16)=0," ",('2190823'!C16+'5-Edificio 2'!C16+'6-Edificio 3'!C16+'7-Edificio 4'!C16+'8-Edificio 5'!C16+'9-edificio 6'!C16+'10-Edificio 7'!C16+'11-Edificio 8'!C16+'12-Edificio 9'!C16+'13-Edificio 10'!C16))</f>
        <v xml:space="preserve"> </v>
      </c>
      <c r="D12" s="27">
        <f>IF(SUM('2190823'!D16+'5-Edificio 2'!D16+'6-Edificio 3'!D16+'7-Edificio 4'!D16+'8-Edificio 5'!D16+'9-edificio 6'!D16+'10-Edificio 7'!D16+'11-Edificio 8'!D16+'12-Edificio 9'!D16+'13-Edificio 10'!D16)=0," ",('2190823'!D16+'5-Edificio 2'!D16+'6-Edificio 3'!D16+'7-Edificio 4'!D16+'8-Edificio 5'!D16+'9-edificio 6'!D16+'10-Edificio 7'!D16+'11-Edificio 8'!D16+'12-Edificio 9'!D16+'13-Edificio 10'!D16))</f>
        <v>1467450</v>
      </c>
      <c r="E12" s="19">
        <f>IF(SUM('2190823'!E16+'5-Edificio 2'!E16+'6-Edificio 3'!E16+'7-Edificio 4'!E16+'8-Edificio 5'!E16+'9-edificio 6'!E16+'10-Edificio 7'!E16+'11-Edificio 8'!E16+'12-Edificio 9'!E16+'13-Edificio 10'!E16)=0," ",('2190823'!E16+'5-Edificio 2'!E16+'6-Edificio 3'!E16+'7-Edificio 4'!E16+'8-Edificio 5'!E16+'9-edificio 6'!E16+'10-Edificio 7'!E16+'11-Edificio 8'!E16+'12-Edificio 9'!E16+'13-Edificio 10'!E16))</f>
        <v>350.73</v>
      </c>
      <c r="F12" s="19" t="str">
        <f>IF(SUM('2190823'!F16+'5-Edificio 2'!F16+'6-Edificio 3'!F16+'7-Edificio 4'!F16+'8-Edificio 5'!F16+'9-edificio 6'!F16+'10-Edificio 7'!F16+'11-Edificio 8'!F16+'12-Edificio 9'!F16+'13-Edificio 10'!F16)=0," ",('2190823'!F16+'5-Edificio 2'!F16+'6-Edificio 3'!F16+'7-Edificio 4'!F16+'8-Edificio 5'!F16+'9-edificio 6'!F16+'10-Edificio 7'!F16+'11-Edificio 8'!F16+'12-Edificio 9'!F16+'13-Edificio 10'!F16))</f>
        <v xml:space="preserve"> </v>
      </c>
      <c r="G12" s="19">
        <f t="shared" si="0"/>
        <v>44.204943973997089</v>
      </c>
      <c r="H12" s="19" t="e">
        <f t="shared" si="1"/>
        <v>#VALUE!</v>
      </c>
    </row>
    <row r="13" spans="1:8" ht="20.100000000000001" customHeight="1">
      <c r="A13" s="7" t="s">
        <v>86</v>
      </c>
      <c r="B13" s="19">
        <f>IF(SUM('2190823'!B17+'5-Edificio 2'!B17+'6-Edificio 3'!B17+'7-Edificio 4'!B17+'8-Edificio 5'!B17+'9-edificio 6'!B17+'10-Edificio 7'!B17+'11-Edificio 8'!B17+'12-Edificio 9'!B17+'13-Edificio 10'!B17)=0," ",('2190823'!B17+'5-Edificio 2'!B17+'6-Edificio 3'!B17+'7-Edificio 4'!B17+'8-Edificio 5'!B17+'9-edificio 6'!B17+'10-Edificio 7'!B17+'11-Edificio 8'!B17+'12-Edificio 9'!B17+'13-Edificio 10'!B17))</f>
        <v>16728</v>
      </c>
      <c r="C13" s="19">
        <f>IF(SUM('2190823'!C17+'5-Edificio 2'!C17+'6-Edificio 3'!C17+'7-Edificio 4'!C17+'8-Edificio 5'!C17+'9-edificio 6'!C17+'10-Edificio 7'!C17+'11-Edificio 8'!C17+'12-Edificio 9'!C17+'13-Edificio 10'!C17)=0," ",('2190823'!C17+'5-Edificio 2'!C17+'6-Edificio 3'!C17+'7-Edificio 4'!C17+'8-Edificio 5'!C17+'9-edificio 6'!C17+'10-Edificio 7'!C17+'11-Edificio 8'!C17+'12-Edificio 9'!C17+'13-Edificio 10'!C17))</f>
        <v>58.75</v>
      </c>
      <c r="D13" s="27">
        <f>IF(SUM('2190823'!D17+'5-Edificio 2'!D17+'6-Edificio 3'!D17+'7-Edificio 4'!D17+'8-Edificio 5'!D17+'9-edificio 6'!D17+'10-Edificio 7'!D17+'11-Edificio 8'!D17+'12-Edificio 9'!D17+'13-Edificio 10'!D17)=0," ",('2190823'!D17+'5-Edificio 2'!D17+'6-Edificio 3'!D17+'7-Edificio 4'!D17+'8-Edificio 5'!D17+'9-edificio 6'!D17+'10-Edificio 7'!D17+'11-Edificio 8'!D17+'12-Edificio 9'!D17+'13-Edificio 10'!D17))</f>
        <v>1641405</v>
      </c>
      <c r="E13" s="19">
        <f>IF(SUM('2190823'!E17+'5-Edificio 2'!E17+'6-Edificio 3'!E17+'7-Edificio 4'!E17+'8-Edificio 5'!E17+'9-edificio 6'!E17+'10-Edificio 7'!E17+'11-Edificio 8'!E17+'12-Edificio 9'!E17+'13-Edificio 10'!E17)=0," ",('2190823'!E17+'5-Edificio 2'!E17+'6-Edificio 3'!E17+'7-Edificio 4'!E17+'8-Edificio 5'!E17+'9-edificio 6'!E17+'10-Edificio 7'!E17+'11-Edificio 8'!E17+'12-Edificio 9'!E17+'13-Edificio 10'!E17))</f>
        <v>350.73</v>
      </c>
      <c r="F13" s="19" t="str">
        <f>IF(SUM('2190823'!F17+'5-Edificio 2'!F17+'6-Edificio 3'!F17+'7-Edificio 4'!F17+'8-Edificio 5'!F17+'9-edificio 6'!F17+'10-Edificio 7'!F17+'11-Edificio 8'!F17+'12-Edificio 9'!F17+'13-Edificio 10'!F17)=0," ",('2190823'!F17+'5-Edificio 2'!F17+'6-Edificio 3'!F17+'7-Edificio 4'!F17+'8-Edificio 5'!F17+'9-edificio 6'!F17+'10-Edificio 7'!F17+'11-Edificio 8'!F17+'12-Edificio 9'!F17+'13-Edificio 10'!F17))</f>
        <v xml:space="preserve"> </v>
      </c>
      <c r="G13" s="19">
        <f t="shared" si="0"/>
        <v>47.694807971944229</v>
      </c>
      <c r="H13" s="19" t="e">
        <f t="shared" si="1"/>
        <v>#VALUE!</v>
      </c>
    </row>
    <row r="14" spans="1:8" ht="20.100000000000001" customHeight="1">
      <c r="A14" s="7" t="s">
        <v>87</v>
      </c>
      <c r="B14" s="19">
        <f>IF(SUM('2190823'!B18+'5-Edificio 2'!B18+'6-Edificio 3'!B18+'7-Edificio 4'!B18+'8-Edificio 5'!B18+'9-edificio 6'!B18+'10-Edificio 7'!B18+'11-Edificio 8'!B18+'12-Edificio 9'!B18+'13-Edificio 10'!B18)=0," ",('2190823'!B18+'5-Edificio 2'!B18+'6-Edificio 3'!B18+'7-Edificio 4'!B18+'8-Edificio 5'!B18+'9-edificio 6'!B18+'10-Edificio 7'!B18+'11-Edificio 8'!B18+'12-Edificio 9'!B18+'13-Edificio 10'!B18))</f>
        <v>18360</v>
      </c>
      <c r="C14" s="19" t="str">
        <f>IF(SUM('2190823'!C18+'5-Edificio 2'!C18+'6-Edificio 3'!C18+'7-Edificio 4'!C18+'8-Edificio 5'!C18+'9-edificio 6'!C18+'10-Edificio 7'!C18+'11-Edificio 8'!C18+'12-Edificio 9'!C18+'13-Edificio 10'!C18)=0," ",('2190823'!C18+'5-Edificio 2'!C18+'6-Edificio 3'!C18+'7-Edificio 4'!C18+'8-Edificio 5'!C18+'9-edificio 6'!C18+'10-Edificio 7'!C18+'11-Edificio 8'!C18+'12-Edificio 9'!C18+'13-Edificio 10'!C18))</f>
        <v xml:space="preserve"> </v>
      </c>
      <c r="D14" s="27">
        <f>IF(SUM('2190823'!D18+'5-Edificio 2'!D18+'6-Edificio 3'!D18+'7-Edificio 4'!D18+'8-Edificio 5'!D18+'9-edificio 6'!D18+'10-Edificio 7'!D18+'11-Edificio 8'!D18+'12-Edificio 9'!D18+'13-Edificio 10'!D18)=0," ",('2190823'!D18+'5-Edificio 2'!D18+'6-Edificio 3'!D18+'7-Edificio 4'!D18+'8-Edificio 5'!D18+'9-edificio 6'!D18+'10-Edificio 7'!D18+'11-Edificio 8'!D18+'12-Edificio 9'!D18+'13-Edificio 10'!D18))</f>
        <v>1911810</v>
      </c>
      <c r="E14" s="19">
        <f>IF(SUM('2190823'!E18+'5-Edificio 2'!E18+'6-Edificio 3'!E18+'7-Edificio 4'!E18+'8-Edificio 5'!E18+'9-edificio 6'!E18+'10-Edificio 7'!E18+'11-Edificio 8'!E18+'12-Edificio 9'!E18+'13-Edificio 10'!E18)=0," ",('2190823'!E18+'5-Edificio 2'!E18+'6-Edificio 3'!E18+'7-Edificio 4'!E18+'8-Edificio 5'!E18+'9-edificio 6'!E18+'10-Edificio 7'!E18+'11-Edificio 8'!E18+'12-Edificio 9'!E18+'13-Edificio 10'!E18))</f>
        <v>350.73</v>
      </c>
      <c r="F14" s="19" t="str">
        <f>IF(SUM('2190823'!F18+'5-Edificio 2'!F18+'6-Edificio 3'!F18+'7-Edificio 4'!F18+'8-Edificio 5'!F18+'9-edificio 6'!F18+'10-Edificio 7'!F18+'11-Edificio 8'!F18+'12-Edificio 9'!F18+'13-Edificio 10'!F18)=0," ",('2190823'!F18+'5-Edificio 2'!F18+'6-Edificio 3'!F18+'7-Edificio 4'!F18+'8-Edificio 5'!F18+'9-edificio 6'!F18+'10-Edificio 7'!F18+'11-Edificio 8'!F18+'12-Edificio 9'!F18+'13-Edificio 10'!F18))</f>
        <v xml:space="preserve"> </v>
      </c>
      <c r="G14" s="19">
        <f t="shared" si="0"/>
        <v>52.347959969207082</v>
      </c>
      <c r="H14" s="19" t="e">
        <f t="shared" si="1"/>
        <v>#VALUE!</v>
      </c>
    </row>
    <row r="15" spans="1:8" ht="20.100000000000001" customHeight="1">
      <c r="A15" s="7" t="s">
        <v>88</v>
      </c>
      <c r="B15" s="19">
        <f>IF(SUM('2190823'!B19+'5-Edificio 2'!B19+'6-Edificio 3'!B19+'7-Edificio 4'!B19+'8-Edificio 5'!B19+'9-edificio 6'!B19+'10-Edificio 7'!B19+'11-Edificio 8'!B19+'12-Edificio 9'!B19+'13-Edificio 10'!B19)=0," ",('2190823'!B19+'5-Edificio 2'!B19+'6-Edificio 3'!B19+'7-Edificio 4'!B19+'8-Edificio 5'!B19+'9-edificio 6'!B19+'10-Edificio 7'!B19+'11-Edificio 8'!B19+'12-Edificio 9'!B19+'13-Edificio 10'!B19))</f>
        <v>18360</v>
      </c>
      <c r="C15" s="19" t="str">
        <f>IF(SUM('2190823'!C19+'5-Edificio 2'!C19+'6-Edificio 3'!C19+'7-Edificio 4'!C19+'8-Edificio 5'!C19+'9-edificio 6'!C19+'10-Edificio 7'!C19+'11-Edificio 8'!C19+'12-Edificio 9'!C19+'13-Edificio 10'!C19)=0," ",('2190823'!C19+'5-Edificio 2'!C19+'6-Edificio 3'!C19+'7-Edificio 4'!C19+'8-Edificio 5'!C19+'9-edificio 6'!C19+'10-Edificio 7'!C19+'11-Edificio 8'!C19+'12-Edificio 9'!C19+'13-Edificio 10'!C19))</f>
        <v xml:space="preserve"> </v>
      </c>
      <c r="D15" s="27">
        <f>IF(SUM('2190823'!D19+'5-Edificio 2'!D19+'6-Edificio 3'!D19+'7-Edificio 4'!D19+'8-Edificio 5'!D19+'9-edificio 6'!D19+'10-Edificio 7'!D19+'11-Edificio 8'!D19+'12-Edificio 9'!D19+'13-Edificio 10'!D19)=0," ",('2190823'!D19+'5-Edificio 2'!D19+'6-Edificio 3'!D19+'7-Edificio 4'!D19+'8-Edificio 5'!D19+'9-edificio 6'!D19+'10-Edificio 7'!D19+'11-Edificio 8'!D19+'12-Edificio 9'!D19+'13-Edificio 10'!D19))</f>
        <v>1907580</v>
      </c>
      <c r="E15" s="19">
        <f>IF(SUM('2190823'!E19+'5-Edificio 2'!E19+'6-Edificio 3'!E19+'7-Edificio 4'!E19+'8-Edificio 5'!E19+'9-edificio 6'!E19+'10-Edificio 7'!E19+'11-Edificio 8'!E19+'12-Edificio 9'!E19+'13-Edificio 10'!E19)=0," ",('2190823'!E19+'5-Edificio 2'!E19+'6-Edificio 3'!E19+'7-Edificio 4'!E19+'8-Edificio 5'!E19+'9-edificio 6'!E19+'10-Edificio 7'!E19+'11-Edificio 8'!E19+'12-Edificio 9'!E19+'13-Edificio 10'!E19))</f>
        <v>350.73</v>
      </c>
      <c r="F15" s="19" t="str">
        <f>IF(SUM('2190823'!F19+'5-Edificio 2'!F19+'6-Edificio 3'!F19+'7-Edificio 4'!F19+'8-Edificio 5'!F19+'9-edificio 6'!F19+'10-Edificio 7'!F19+'11-Edificio 8'!F19+'12-Edificio 9'!F19+'13-Edificio 10'!F19)=0," ",('2190823'!F19+'5-Edificio 2'!F19+'6-Edificio 3'!F19+'7-Edificio 4'!F19+'8-Edificio 5'!F19+'9-edificio 6'!F19+'10-Edificio 7'!F19+'11-Edificio 8'!F19+'12-Edificio 9'!F19+'13-Edificio 10'!F19))</f>
        <v xml:space="preserve"> </v>
      </c>
      <c r="G15" s="19">
        <f t="shared" si="0"/>
        <v>52.347959969207082</v>
      </c>
      <c r="H15" s="19" t="e">
        <f t="shared" si="1"/>
        <v>#VALUE!</v>
      </c>
    </row>
    <row r="16" spans="1:8" ht="20.100000000000001" customHeight="1">
      <c r="A16" s="7" t="s">
        <v>89</v>
      </c>
      <c r="B16" s="19">
        <f>IF(SUM('2190823'!B20+'5-Edificio 2'!B20+'6-Edificio 3'!B20+'7-Edificio 4'!B20+'8-Edificio 5'!B20+'9-edificio 6'!B20+'10-Edificio 7'!B20+'11-Edificio 8'!B20+'12-Edificio 9'!B20+'13-Edificio 10'!B20)=0," ",('2190823'!B20+'5-Edificio 2'!B20+'6-Edificio 3'!B20+'7-Edificio 4'!B20+'8-Edificio 5'!B20+'9-edificio 6'!B20+'10-Edificio 7'!B20+'11-Edificio 8'!B20+'12-Edificio 9'!B20+'13-Edificio 10'!B20))</f>
        <v>13464</v>
      </c>
      <c r="C16" s="19">
        <f>IF(SUM('2190823'!C20+'5-Edificio 2'!C20+'6-Edificio 3'!C20+'7-Edificio 4'!C20+'8-Edificio 5'!C20+'9-edificio 6'!C20+'10-Edificio 7'!C20+'11-Edificio 8'!C20+'12-Edificio 9'!C20+'13-Edificio 10'!C20)=0," ",('2190823'!C20+'5-Edificio 2'!C20+'6-Edificio 3'!C20+'7-Edificio 4'!C20+'8-Edificio 5'!C20+'9-edificio 6'!C20+'10-Edificio 7'!C20+'11-Edificio 8'!C20+'12-Edificio 9'!C20+'13-Edificio 10'!C20))</f>
        <v>46.51</v>
      </c>
      <c r="D16" s="27">
        <f>IF(SUM('2190823'!D20+'5-Edificio 2'!D20+'6-Edificio 3'!D20+'7-Edificio 4'!D20+'8-Edificio 5'!D20+'9-edificio 6'!D20+'10-Edificio 7'!D20+'11-Edificio 8'!D20+'12-Edificio 9'!D20+'13-Edificio 10'!D20)=0," ",('2190823'!D20+'5-Edificio 2'!D20+'6-Edificio 3'!D20+'7-Edificio 4'!D20+'8-Edificio 5'!D20+'9-edificio 6'!D20+'10-Edificio 7'!D20+'11-Edificio 8'!D20+'12-Edificio 9'!D20+'13-Edificio 10'!D20))</f>
        <v>1379855</v>
      </c>
      <c r="E16" s="19">
        <f>IF(SUM('2190823'!E20+'5-Edificio 2'!E20+'6-Edificio 3'!E20+'7-Edificio 4'!E20+'8-Edificio 5'!E20+'9-edificio 6'!E20+'10-Edificio 7'!E20+'11-Edificio 8'!E20+'12-Edificio 9'!E20+'13-Edificio 10'!E20)=0," ",('2190823'!E20+'5-Edificio 2'!E20+'6-Edificio 3'!E20+'7-Edificio 4'!E20+'8-Edificio 5'!E20+'9-edificio 6'!E20+'10-Edificio 7'!E20+'11-Edificio 8'!E20+'12-Edificio 9'!E20+'13-Edificio 10'!E20))</f>
        <v>350.73</v>
      </c>
      <c r="F16" s="19" t="str">
        <f>IF(SUM('2190823'!F20+'5-Edificio 2'!F20+'6-Edificio 3'!F20+'7-Edificio 4'!F20+'8-Edificio 5'!F20+'9-edificio 6'!F20+'10-Edificio 7'!F20+'11-Edificio 8'!F20+'12-Edificio 9'!F20+'13-Edificio 10'!F20)=0," ",('2190823'!F20+'5-Edificio 2'!F20+'6-Edificio 3'!F20+'7-Edificio 4'!F20+'8-Edificio 5'!F20+'9-edificio 6'!F20+'10-Edificio 7'!F20+'11-Edificio 8'!F20+'12-Edificio 9'!F20+'13-Edificio 10'!F20))</f>
        <v xml:space="preserve"> </v>
      </c>
      <c r="G16" s="19">
        <f t="shared" si="0"/>
        <v>38.388503977418523</v>
      </c>
      <c r="H16" s="19" t="e">
        <f t="shared" si="1"/>
        <v>#VALUE!</v>
      </c>
    </row>
    <row r="17" spans="1:8" ht="20.100000000000001" customHeight="1">
      <c r="A17" s="7" t="s">
        <v>117</v>
      </c>
      <c r="B17" s="19">
        <f>IF(SUM('2190823'!B21+'5-Edificio 2'!B21+'6-Edificio 3'!B21+'7-Edificio 4'!B21+'8-Edificio 5'!B21+'9-edificio 6'!B21+'10-Edificio 7'!B21+'11-Edificio 8'!B21+'12-Edificio 9'!B21+'13-Edificio 10'!B21)=0," ",('2190823'!B21+'5-Edificio 2'!B21+'6-Edificio 3'!B21+'7-Edificio 4'!B21+'8-Edificio 5'!B21+'9-edificio 6'!B21+'10-Edificio 7'!B21+'11-Edificio 8'!B21+'12-Edificio 9'!B21+'13-Edificio 10'!B21))</f>
        <v>16320</v>
      </c>
      <c r="C17" s="19" t="str">
        <f>IF(SUM('2190823'!C21+'5-Edificio 2'!C21+'6-Edificio 3'!C21+'7-Edificio 4'!C21+'8-Edificio 5'!C21+'9-edificio 6'!C21+'10-Edificio 7'!C21+'11-Edificio 8'!C21+'12-Edificio 9'!C21+'13-Edificio 10'!C21)=0," ",('2190823'!C21+'5-Edificio 2'!C21+'6-Edificio 3'!C21+'7-Edificio 4'!C21+'8-Edificio 5'!C21+'9-edificio 6'!C21+'10-Edificio 7'!C21+'11-Edificio 8'!C21+'12-Edificio 9'!C21+'13-Edificio 10'!C21))</f>
        <v xml:space="preserve"> </v>
      </c>
      <c r="D17" s="27">
        <f>IF(SUM('2190823'!D21+'5-Edificio 2'!D21+'6-Edificio 3'!D21+'7-Edificio 4'!D21+'8-Edificio 5'!D21+'9-edificio 6'!D21+'10-Edificio 7'!D21+'11-Edificio 8'!D21+'12-Edificio 9'!D21+'13-Edificio 10'!D21)=0," ",('2190823'!D21+'5-Edificio 2'!D21+'6-Edificio 3'!D21+'7-Edificio 4'!D21+'8-Edificio 5'!D21+'9-edificio 6'!D21+'10-Edificio 7'!D21+'11-Edificio 8'!D21+'12-Edificio 9'!D21+'13-Edificio 10'!D21))</f>
        <v>1646315</v>
      </c>
      <c r="E17" s="19">
        <f>IF(SUM('2190823'!E21+'5-Edificio 2'!E21+'6-Edificio 3'!E21+'7-Edificio 4'!E21+'8-Edificio 5'!E21+'9-edificio 6'!E21+'10-Edificio 7'!E21+'11-Edificio 8'!E21+'12-Edificio 9'!E21+'13-Edificio 10'!E21)=0," ",('2190823'!E21+'5-Edificio 2'!E21+'6-Edificio 3'!E21+'7-Edificio 4'!E21+'8-Edificio 5'!E21+'9-edificio 6'!E21+'10-Edificio 7'!E21+'11-Edificio 8'!E21+'12-Edificio 9'!E21+'13-Edificio 10'!E21))</f>
        <v>350.73</v>
      </c>
      <c r="F17" s="19" t="str">
        <f>IF(SUM('2190823'!F21+'5-Edificio 2'!F21+'6-Edificio 3'!F21+'7-Edificio 4'!F21+'8-Edificio 5'!F21+'9-edificio 6'!F21+'10-Edificio 7'!F21+'11-Edificio 8'!F21+'12-Edificio 9'!F21+'13-Edificio 10'!F21)=0," ",('2190823'!F21+'5-Edificio 2'!F21+'6-Edificio 3'!F21+'7-Edificio 4'!F21+'8-Edificio 5'!F21+'9-edificio 6'!F21+'10-Edificio 7'!F21+'11-Edificio 8'!F21+'12-Edificio 9'!F21+'13-Edificio 10'!F21))</f>
        <v xml:space="preserve"> </v>
      </c>
      <c r="G17" s="19">
        <f t="shared" si="0"/>
        <v>46.531519972628516</v>
      </c>
      <c r="H17" s="19" t="e">
        <f t="shared" si="1"/>
        <v>#VALUE!</v>
      </c>
    </row>
    <row r="18" spans="1:8" ht="20.100000000000001" customHeight="1">
      <c r="A18" s="7" t="s">
        <v>91</v>
      </c>
      <c r="B18" s="19">
        <f>IF(SUM('2190823'!B22+'5-Edificio 2'!B22+'6-Edificio 3'!B22+'7-Edificio 4'!B22+'8-Edificio 5'!B22+'9-edificio 6'!B22+'10-Edificio 7'!B22+'11-Edificio 8'!B22+'12-Edificio 9'!B22+'13-Edificio 10'!B22)=0," ",('2190823'!B22+'5-Edificio 2'!B22+'6-Edificio 3'!B22+'7-Edificio 4'!B22+'8-Edificio 5'!B22+'9-edificio 6'!B22+'10-Edificio 7'!B22+'11-Edificio 8'!B22+'12-Edificio 9'!B22+'13-Edificio 10'!B22))</f>
        <v>18768</v>
      </c>
      <c r="C18" s="19">
        <f>IF(SUM('2190823'!C22+'5-Edificio 2'!C22+'6-Edificio 3'!C22+'7-Edificio 4'!C22+'8-Edificio 5'!C22+'9-edificio 6'!C22+'10-Edificio 7'!C22+'11-Edificio 8'!C22+'12-Edificio 9'!C22+'13-Edificio 10'!C22)=0," ",('2190823'!C22+'5-Edificio 2'!C22+'6-Edificio 3'!C22+'7-Edificio 4'!C22+'8-Edificio 5'!C22+'9-edificio 6'!C22+'10-Edificio 7'!C22+'11-Edificio 8'!C22+'12-Edificio 9'!C22+'13-Edificio 10'!C22))</f>
        <v>75.069999999999993</v>
      </c>
      <c r="D18" s="27">
        <f>IF(SUM('2190823'!D22+'5-Edificio 2'!D22+'6-Edificio 3'!D22+'7-Edificio 4'!D22+'8-Edificio 5'!D22+'9-edificio 6'!D22+'10-Edificio 7'!D22+'11-Edificio 8'!D22+'12-Edificio 9'!D22+'13-Edificio 10'!D22)=0," ",('2190823'!D22+'5-Edificio 2'!D22+'6-Edificio 3'!D22+'7-Edificio 4'!D22+'8-Edificio 5'!D22+'9-edificio 6'!D22+'10-Edificio 7'!D22+'11-Edificio 8'!D22+'12-Edificio 9'!D22+'13-Edificio 10'!D22))</f>
        <v>2039630</v>
      </c>
      <c r="E18" s="19">
        <f>IF(SUM('2190823'!E22+'5-Edificio 2'!E22+'6-Edificio 3'!E22+'7-Edificio 4'!E22+'8-Edificio 5'!E22+'9-edificio 6'!E22+'10-Edificio 7'!E22+'11-Edificio 8'!E22+'12-Edificio 9'!E22+'13-Edificio 10'!E22)=0," ",('2190823'!E22+'5-Edificio 2'!E22+'6-Edificio 3'!E22+'7-Edificio 4'!E22+'8-Edificio 5'!E22+'9-edificio 6'!E22+'10-Edificio 7'!E22+'11-Edificio 8'!E22+'12-Edificio 9'!E22+'13-Edificio 10'!E22))</f>
        <v>350.73</v>
      </c>
      <c r="F18" s="19" t="str">
        <f>IF(SUM('2190823'!F22+'5-Edificio 2'!F22+'6-Edificio 3'!F22+'7-Edificio 4'!F22+'8-Edificio 5'!F22+'9-edificio 6'!F22+'10-Edificio 7'!F22+'11-Edificio 8'!F22+'12-Edificio 9'!F22+'13-Edificio 10'!F22)=0," ",('2190823'!F22+'5-Edificio 2'!F22+'6-Edificio 3'!F22+'7-Edificio 4'!F22+'8-Edificio 5'!F22+'9-edificio 6'!F22+'10-Edificio 7'!F22+'11-Edificio 8'!F22+'12-Edificio 9'!F22+'13-Edificio 10'!F22))</f>
        <v xml:space="preserve"> </v>
      </c>
      <c r="G18" s="19">
        <f t="shared" si="0"/>
        <v>53.511247968522795</v>
      </c>
      <c r="H18" s="19" t="e">
        <f t="shared" si="1"/>
        <v>#VALUE!</v>
      </c>
    </row>
    <row r="19" spans="1:8" ht="20.100000000000001" customHeight="1">
      <c r="A19" s="7" t="s">
        <v>92</v>
      </c>
      <c r="B19" s="19">
        <f>IF(SUM('2190823'!B23+'5-Edificio 2'!B23+'6-Edificio 3'!B23+'7-Edificio 4'!B23+'8-Edificio 5'!B23+'9-edificio 6'!B23+'10-Edificio 7'!B23+'11-Edificio 8'!B23+'12-Edificio 9'!B23+'13-Edificio 10'!B23)=0," ",('2190823'!B23+'5-Edificio 2'!B23+'6-Edificio 3'!B23+'7-Edificio 4'!B23+'8-Edificio 5'!B23+'9-edificio 6'!B23+'10-Edificio 7'!B23+'11-Edificio 8'!B23+'12-Edificio 9'!B23+'13-Edificio 10'!B23))</f>
        <v>19584</v>
      </c>
      <c r="C19" s="19" t="str">
        <f>IF(SUM('2190823'!C23+'5-Edificio 2'!C23+'6-Edificio 3'!C23+'7-Edificio 4'!C23+'8-Edificio 5'!C23+'9-edificio 6'!C23+'10-Edificio 7'!C23+'11-Edificio 8'!C23+'12-Edificio 9'!C23+'13-Edificio 10'!C23)=0," ",('2190823'!C23+'5-Edificio 2'!C23+'6-Edificio 3'!C23+'7-Edificio 4'!C23+'8-Edificio 5'!C23+'9-edificio 6'!C23+'10-Edificio 7'!C23+'11-Edificio 8'!C23+'12-Edificio 9'!C23+'13-Edificio 10'!C23))</f>
        <v xml:space="preserve"> </v>
      </c>
      <c r="D19" s="27">
        <f>IF(SUM('2190823'!D23+'5-Edificio 2'!D23+'6-Edificio 3'!D23+'7-Edificio 4'!D23+'8-Edificio 5'!D23+'9-edificio 6'!D23+'10-Edificio 7'!D23+'11-Edificio 8'!D23+'12-Edificio 9'!D23+'13-Edificio 10'!D23)=0," ",('2190823'!D23+'5-Edificio 2'!D23+'6-Edificio 3'!D23+'7-Edificio 4'!D23+'8-Edificio 5'!D23+'9-edificio 6'!D23+'10-Edificio 7'!D23+'11-Edificio 8'!D23+'12-Edificio 9'!D23+'13-Edificio 10'!D23))</f>
        <v>1928570</v>
      </c>
      <c r="E19" s="19">
        <f>IF(SUM('2190823'!E23+'5-Edificio 2'!E23+'6-Edificio 3'!E23+'7-Edificio 4'!E23+'8-Edificio 5'!E23+'9-edificio 6'!E23+'10-Edificio 7'!E23+'11-Edificio 8'!E23+'12-Edificio 9'!E23+'13-Edificio 10'!E23)=0," ",('2190823'!E23+'5-Edificio 2'!E23+'6-Edificio 3'!E23+'7-Edificio 4'!E23+'8-Edificio 5'!E23+'9-edificio 6'!E23+'10-Edificio 7'!E23+'11-Edificio 8'!E23+'12-Edificio 9'!E23+'13-Edificio 10'!E23))</f>
        <v>350.73</v>
      </c>
      <c r="F19" s="19" t="str">
        <f>IF(SUM('2190823'!F23+'5-Edificio 2'!F23+'6-Edificio 3'!F23+'7-Edificio 4'!F23+'8-Edificio 5'!F23+'9-edificio 6'!F23+'10-Edificio 7'!F23+'11-Edificio 8'!F23+'12-Edificio 9'!F23+'13-Edificio 10'!F23)=0," ",('2190823'!F23+'5-Edificio 2'!F23+'6-Edificio 3'!F23+'7-Edificio 4'!F23+'8-Edificio 5'!F23+'9-edificio 6'!F23+'10-Edificio 7'!F23+'11-Edificio 8'!F23+'12-Edificio 9'!F23+'13-Edificio 10'!F23))</f>
        <v xml:space="preserve"> </v>
      </c>
      <c r="G19" s="19">
        <f t="shared" si="0"/>
        <v>55.837823967154222</v>
      </c>
      <c r="H19" s="19" t="e">
        <f t="shared" si="1"/>
        <v>#VALUE!</v>
      </c>
    </row>
    <row r="20" spans="1:8" ht="20.100000000000001" customHeight="1">
      <c r="A20" s="7" t="s">
        <v>93</v>
      </c>
      <c r="B20" s="19">
        <f>IF(SUM('2190823'!B24+'5-Edificio 2'!B24+'6-Edificio 3'!B24+'7-Edificio 4'!B24+'8-Edificio 5'!B24+'9-edificio 6'!B24+'10-Edificio 7'!B24+'11-Edificio 8'!B24+'12-Edificio 9'!B24+'13-Edificio 10'!B24)=0," ",('2190823'!B24+'5-Edificio 2'!B24+'6-Edificio 3'!B24+'7-Edificio 4'!B24+'8-Edificio 5'!B24+'9-edificio 6'!B24+'10-Edificio 7'!B24+'11-Edificio 8'!B24+'12-Edificio 9'!B24+'13-Edificio 10'!B24))</f>
        <v>17544</v>
      </c>
      <c r="C20" s="19" t="str">
        <f>IF(SUM('2190823'!C24+'5-Edificio 2'!C24+'6-Edificio 3'!C24+'7-Edificio 4'!C24+'8-Edificio 5'!C24+'9-edificio 6'!C24+'10-Edificio 7'!C24+'11-Edificio 8'!C24+'12-Edificio 9'!C24+'13-Edificio 10'!C24)=0," ",('2190823'!C24+'5-Edificio 2'!C24+'6-Edificio 3'!C24+'7-Edificio 4'!C24+'8-Edificio 5'!C24+'9-edificio 6'!C24+'10-Edificio 7'!C24+'11-Edificio 8'!C24+'12-Edificio 9'!C24+'13-Edificio 10'!C24))</f>
        <v xml:space="preserve"> </v>
      </c>
      <c r="D20" s="27">
        <f>IF(SUM('2190823'!D24+'5-Edificio 2'!D24+'6-Edificio 3'!D24+'7-Edificio 4'!D24+'8-Edificio 5'!D24+'9-edificio 6'!D24+'10-Edificio 7'!D24+'11-Edificio 8'!D24+'12-Edificio 9'!D24+'13-Edificio 10'!D24)=0," ",('2190823'!D24+'5-Edificio 2'!D24+'6-Edificio 3'!D24+'7-Edificio 4'!D24+'8-Edificio 5'!D24+'9-edificio 6'!D24+'10-Edificio 7'!D24+'11-Edificio 8'!D24+'12-Edificio 9'!D24+'13-Edificio 10'!D24))</f>
        <v>1664935</v>
      </c>
      <c r="E20" s="19">
        <f>IF(SUM('2190823'!E24+'5-Edificio 2'!E24+'6-Edificio 3'!E24+'7-Edificio 4'!E24+'8-Edificio 5'!E24+'9-edificio 6'!E24+'10-Edificio 7'!E24+'11-Edificio 8'!E24+'12-Edificio 9'!E24+'13-Edificio 10'!E24)=0," ",('2190823'!E24+'5-Edificio 2'!E24+'6-Edificio 3'!E24+'7-Edificio 4'!E24+'8-Edificio 5'!E24+'9-edificio 6'!E24+'10-Edificio 7'!E24+'11-Edificio 8'!E24+'12-Edificio 9'!E24+'13-Edificio 10'!E24))</f>
        <v>350.73</v>
      </c>
      <c r="F20" s="19" t="str">
        <f>IF(SUM('2190823'!F24+'5-Edificio 2'!F24+'6-Edificio 3'!F24+'7-Edificio 4'!F24+'8-Edificio 5'!F24+'9-edificio 6'!F24+'10-Edificio 7'!F24+'11-Edificio 8'!F24+'12-Edificio 9'!F24+'13-Edificio 10'!F24)=0," ",('2190823'!F24+'5-Edificio 2'!F24+'6-Edificio 3'!F24+'7-Edificio 4'!F24+'8-Edificio 5'!F24+'9-edificio 6'!F24+'10-Edificio 7'!F24+'11-Edificio 8'!F24+'12-Edificio 9'!F24+'13-Edificio 10'!F24))</f>
        <v xml:space="preserve"> </v>
      </c>
      <c r="G20" s="19">
        <f t="shared" si="0"/>
        <v>50.021383970575656</v>
      </c>
      <c r="H20" s="19" t="e">
        <f t="shared" si="1"/>
        <v>#VALUE!</v>
      </c>
    </row>
    <row r="21" spans="1:8" ht="20.100000000000001" customHeight="1">
      <c r="A21" s="7" t="s">
        <v>94</v>
      </c>
      <c r="B21" s="19">
        <f>IF(SUM('2190823'!B25+'5-Edificio 2'!B25+'6-Edificio 3'!B25+'7-Edificio 4'!B25+'8-Edificio 5'!B25+'9-edificio 6'!B25+'10-Edificio 7'!B25+'11-Edificio 8'!B25+'12-Edificio 9'!B25+'13-Edificio 10'!B25)=0," ",('2190823'!B25+'5-Edificio 2'!B25+'6-Edificio 3'!B25+'7-Edificio 4'!B25+'8-Edificio 5'!B25+'9-edificio 6'!B25+'10-Edificio 7'!B25+'11-Edificio 8'!B25+'12-Edificio 9'!B25+'13-Edificio 10'!B25))</f>
        <v>15504</v>
      </c>
      <c r="C21" s="19">
        <f>IF(SUM('2190823'!C25+'5-Edificio 2'!C25+'6-Edificio 3'!C25+'7-Edificio 4'!C25+'8-Edificio 5'!C25+'9-edificio 6'!C25+'10-Edificio 7'!C25+'11-Edificio 8'!C25+'12-Edificio 9'!C25+'13-Edificio 10'!C25)=0," ",('2190823'!C25+'5-Edificio 2'!C25+'6-Edificio 3'!C25+'7-Edificio 4'!C25+'8-Edificio 5'!C25+'9-edificio 6'!C25+'10-Edificio 7'!C25+'11-Edificio 8'!C25+'12-Edificio 9'!C25+'13-Edificio 10'!C25))</f>
        <v>57.53</v>
      </c>
      <c r="D21" s="27">
        <f>IF(SUM('2190823'!D25+'5-Edificio 2'!D25+'6-Edificio 3'!D25+'7-Edificio 4'!D25+'8-Edificio 5'!D25+'9-edificio 6'!D25+'10-Edificio 7'!D25+'11-Edificio 8'!D25+'12-Edificio 9'!D25+'13-Edificio 10'!D25)=0," ",('2190823'!D25+'5-Edificio 2'!D25+'6-Edificio 3'!D25+'7-Edificio 4'!D25+'8-Edificio 5'!D25+'9-edificio 6'!D25+'10-Edificio 7'!D25+'11-Edificio 8'!D25+'12-Edificio 9'!D25+'13-Edificio 10'!D25))</f>
        <v>1487075</v>
      </c>
      <c r="E21" s="19">
        <f>IF(SUM('2190823'!E25+'5-Edificio 2'!E25+'6-Edificio 3'!E25+'7-Edificio 4'!E25+'8-Edificio 5'!E25+'9-edificio 6'!E25+'10-Edificio 7'!E25+'11-Edificio 8'!E25+'12-Edificio 9'!E25+'13-Edificio 10'!E25)=0," ",('2190823'!E25+'5-Edificio 2'!E25+'6-Edificio 3'!E25+'7-Edificio 4'!E25+'8-Edificio 5'!E25+'9-edificio 6'!E25+'10-Edificio 7'!E25+'11-Edificio 8'!E25+'12-Edificio 9'!E25+'13-Edificio 10'!E25))</f>
        <v>350.73</v>
      </c>
      <c r="F21" s="19" t="str">
        <f>IF(SUM('2190823'!F25+'5-Edificio 2'!F25+'6-Edificio 3'!F25+'7-Edificio 4'!F25+'8-Edificio 5'!F25+'9-edificio 6'!F25+'10-Edificio 7'!F25+'11-Edificio 8'!F25+'12-Edificio 9'!F25+'13-Edificio 10'!F25)=0," ",('2190823'!F25+'5-Edificio 2'!F25+'6-Edificio 3'!F25+'7-Edificio 4'!F25+'8-Edificio 5'!F25+'9-edificio 6'!F25+'10-Edificio 7'!F25+'11-Edificio 8'!F25+'12-Edificio 9'!F25+'13-Edificio 10'!F25))</f>
        <v xml:space="preserve"> </v>
      </c>
      <c r="G21" s="19">
        <f t="shared" si="0"/>
        <v>44.204943973997089</v>
      </c>
      <c r="H21" s="19" t="e">
        <f t="shared" si="1"/>
        <v>#VALUE!</v>
      </c>
    </row>
    <row r="22" spans="1:8" ht="20.100000000000001" customHeight="1">
      <c r="A22" s="41" t="s">
        <v>108</v>
      </c>
      <c r="B22" s="20">
        <f>IF(SUM(B10:B21)=0,"",SUM(B10:B21))</f>
        <v>198696</v>
      </c>
      <c r="C22" s="20" t="s">
        <v>96</v>
      </c>
      <c r="D22" s="28">
        <f t="shared" ref="D22" si="2">IF(SUM(D10:D21)=0,"",SUM(D10:D21))</f>
        <v>19463425</v>
      </c>
      <c r="E22" s="20" t="s">
        <v>96</v>
      </c>
      <c r="F22" s="20" t="s">
        <v>96</v>
      </c>
      <c r="G22" s="20" t="s">
        <v>96</v>
      </c>
      <c r="H22" s="20" t="s">
        <v>96</v>
      </c>
    </row>
    <row r="23" spans="1:8" ht="20.100000000000001" customHeight="1">
      <c r="A23" s="41" t="s">
        <v>109</v>
      </c>
      <c r="B23" s="20">
        <f>IF(SUM(B10:B21)=0,"",AVERAGE(B10:B21))</f>
        <v>16558</v>
      </c>
      <c r="C23" s="20">
        <f>IF(SUM(C10:C21)=0,"",AVERAGE(C10:C21))</f>
        <v>53.366</v>
      </c>
      <c r="D23" s="28">
        <f t="shared" ref="D23:F23" si="3">IF(SUM(D10:D21)=0,"",AVERAGE(D10:D21))</f>
        <v>1621952.0833333333</v>
      </c>
      <c r="E23" s="20">
        <f t="shared" si="3"/>
        <v>350.73</v>
      </c>
      <c r="F23" s="20" t="str">
        <f t="shared" si="3"/>
        <v/>
      </c>
      <c r="G23" s="20">
        <f>B23/E23</f>
        <v>47.210104638896013</v>
      </c>
      <c r="H23" s="20" t="e">
        <f>B23/F23</f>
        <v>#VALUE!</v>
      </c>
    </row>
    <row r="26" spans="1:8" s="15" customFormat="1" ht="18.75">
      <c r="A26" s="108" t="s">
        <v>118</v>
      </c>
      <c r="B26" s="108"/>
      <c r="C26" s="108"/>
      <c r="D26" s="108"/>
      <c r="E26" s="108"/>
      <c r="F26" s="108"/>
      <c r="G26" s="108"/>
      <c r="H26" s="108"/>
    </row>
    <row r="27" spans="1:8" s="15" customFormat="1"/>
    <row r="28" spans="1:8" s="15" customFormat="1"/>
    <row r="29" spans="1:8" s="15" customFormat="1"/>
    <row r="30" spans="1:8" s="15" customFormat="1"/>
    <row r="31" spans="1:8" s="15" customFormat="1"/>
    <row r="32" spans="1:8" s="15" customFormat="1"/>
    <row r="33" s="15" customFormat="1"/>
    <row r="34" s="15" customFormat="1"/>
    <row r="35" s="15" customFormat="1"/>
    <row r="36" s="15" customFormat="1"/>
    <row r="37" s="15" customFormat="1"/>
    <row r="38" s="15" customFormat="1"/>
    <row r="39" s="15" customFormat="1"/>
    <row r="40" s="15" customFormat="1"/>
    <row r="41" s="15" customFormat="1"/>
    <row r="42" s="15" customFormat="1"/>
    <row r="43" s="15" customFormat="1"/>
    <row r="44" s="15" customFormat="1"/>
    <row r="45" s="15" customFormat="1"/>
    <row r="46" s="15" customFormat="1"/>
    <row r="47" s="15" customFormat="1"/>
    <row r="48" s="15" customFormat="1"/>
    <row r="49" s="15" customFormat="1"/>
    <row r="50" s="15" customFormat="1"/>
    <row r="51" s="15" customFormat="1"/>
    <row r="52" s="15" customFormat="1"/>
    <row r="53" s="15" customFormat="1"/>
    <row r="54" s="15" customFormat="1"/>
    <row r="55" s="15" customFormat="1"/>
    <row r="56" s="15" customFormat="1"/>
    <row r="57" s="15" customFormat="1"/>
    <row r="58" s="15" customFormat="1"/>
    <row r="59" s="15" customFormat="1"/>
    <row r="60" s="15" customFormat="1"/>
    <row r="61" s="15" customFormat="1"/>
    <row r="62" s="15" customFormat="1"/>
    <row r="63" s="15" customFormat="1"/>
    <row r="64" s="15" customFormat="1"/>
    <row r="65" s="15" customFormat="1"/>
    <row r="66" s="15" customFormat="1"/>
    <row r="67" s="15" customFormat="1"/>
    <row r="68" s="15" customFormat="1"/>
    <row r="69" s="15" customFormat="1"/>
    <row r="70" s="15" customFormat="1"/>
    <row r="71" s="15" customFormat="1"/>
    <row r="72" s="15" customFormat="1"/>
    <row r="73" s="15" customFormat="1"/>
    <row r="74" s="15" customFormat="1"/>
    <row r="75" s="15" customFormat="1"/>
    <row r="76" s="15" customFormat="1"/>
    <row r="77" s="15" customFormat="1"/>
    <row r="78" s="15" customFormat="1"/>
    <row r="79" s="15" customFormat="1"/>
    <row r="80"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topLeftCell="A5" workbookViewId="0">
      <selection activeCell="I20" sqref="I20"/>
    </sheetView>
  </sheetViews>
  <sheetFormatPr defaultColWidth="11.42578125" defaultRowHeight="15"/>
  <cols>
    <col min="1" max="16384" width="11.42578125" style="15"/>
  </cols>
  <sheetData>
    <row r="1" spans="1:13" s="2" customFormat="1" ht="24.95" customHeight="1">
      <c r="A1" s="96" t="s">
        <v>5</v>
      </c>
      <c r="B1" s="96"/>
      <c r="C1" s="96"/>
      <c r="D1" s="96"/>
      <c r="E1" s="96"/>
      <c r="F1" s="96"/>
      <c r="G1" s="96"/>
      <c r="H1" s="96"/>
      <c r="I1" s="96"/>
      <c r="J1" s="96"/>
      <c r="K1" s="96"/>
      <c r="L1" s="96"/>
      <c r="M1" s="96"/>
    </row>
    <row r="2" spans="1:13" s="2" customFormat="1" ht="23.25">
      <c r="A2" s="37"/>
      <c r="B2" s="37"/>
      <c r="C2" s="37"/>
      <c r="D2" s="37"/>
      <c r="E2" s="37"/>
      <c r="F2" s="37"/>
      <c r="G2" s="37"/>
      <c r="H2" s="37"/>
      <c r="I2" s="37"/>
      <c r="J2" s="37"/>
      <c r="K2" s="3"/>
    </row>
    <row r="3" spans="1:13" s="2" customFormat="1" ht="47.25" customHeight="1">
      <c r="A3" s="97" t="s">
        <v>40</v>
      </c>
      <c r="B3" s="97"/>
      <c r="C3" s="97"/>
      <c r="D3" s="97"/>
      <c r="E3" s="97"/>
      <c r="F3" s="97"/>
      <c r="G3" s="97"/>
      <c r="H3" s="97"/>
      <c r="I3" s="97"/>
      <c r="J3" s="97"/>
      <c r="K3" s="97"/>
      <c r="L3" s="97"/>
      <c r="M3" s="97"/>
    </row>
    <row r="4" spans="1:13" s="2" customFormat="1" ht="20.100000000000001" customHeight="1">
      <c r="A4" s="21"/>
      <c r="B4" s="21"/>
      <c r="C4" s="21"/>
      <c r="D4" s="21"/>
      <c r="E4" s="21"/>
      <c r="F4" s="21"/>
      <c r="G4" s="21"/>
      <c r="H4" s="21"/>
      <c r="I4" s="21"/>
      <c r="J4" s="21"/>
      <c r="K4" s="16"/>
    </row>
    <row r="5" spans="1:13" s="2" customFormat="1" ht="23.25" customHeight="1">
      <c r="A5" s="98" t="s">
        <v>41</v>
      </c>
      <c r="B5" s="98"/>
      <c r="C5" s="98"/>
      <c r="D5" s="98"/>
      <c r="E5" s="98"/>
      <c r="F5" s="98"/>
      <c r="G5" s="98"/>
      <c r="H5" s="98"/>
      <c r="I5" s="98"/>
      <c r="J5" s="98"/>
      <c r="K5" s="98"/>
      <c r="L5" s="98"/>
      <c r="M5" s="98"/>
    </row>
    <row r="6" spans="1:13" s="2" customFormat="1"/>
    <row r="7" spans="1:13" s="2" customFormat="1" ht="63" customHeight="1">
      <c r="A7" s="97" t="s">
        <v>42</v>
      </c>
      <c r="B7" s="97"/>
      <c r="C7" s="97"/>
      <c r="D7" s="97"/>
      <c r="E7" s="97"/>
      <c r="F7" s="97"/>
      <c r="G7" s="97"/>
      <c r="H7" s="97"/>
      <c r="I7" s="97"/>
      <c r="J7" s="97"/>
      <c r="K7" s="97"/>
      <c r="L7" s="97"/>
      <c r="M7" s="97"/>
    </row>
    <row r="8" spans="1:13" s="2" customFormat="1" ht="15.75" thickBot="1"/>
    <row r="9" spans="1:13" s="2" customFormat="1" ht="35.1" customHeight="1">
      <c r="A9" s="88" t="s">
        <v>43</v>
      </c>
      <c r="B9" s="89"/>
      <c r="C9" s="89"/>
      <c r="D9" s="89"/>
      <c r="E9" s="89"/>
      <c r="F9" s="89"/>
      <c r="G9" s="89"/>
      <c r="H9" s="90" t="s">
        <v>44</v>
      </c>
      <c r="I9" s="90"/>
      <c r="J9" s="90"/>
      <c r="K9" s="90"/>
      <c r="L9" s="90"/>
      <c r="M9" s="91"/>
    </row>
    <row r="10" spans="1:13" s="2" customFormat="1" ht="57.75" customHeight="1" thickBot="1">
      <c r="A10" s="22"/>
      <c r="B10" s="85" t="s">
        <v>45</v>
      </c>
      <c r="C10" s="85"/>
      <c r="D10" s="85"/>
      <c r="E10" s="85"/>
      <c r="F10" s="85"/>
      <c r="G10" s="85"/>
      <c r="H10" s="86" t="s">
        <v>46</v>
      </c>
      <c r="I10" s="86"/>
      <c r="J10" s="86"/>
      <c r="K10" s="86"/>
      <c r="L10" s="86"/>
      <c r="M10" s="87"/>
    </row>
    <row r="11" spans="1:13" s="2" customFormat="1" ht="9.9499999999999993" customHeight="1" thickBot="1">
      <c r="A11" s="38"/>
      <c r="B11" s="38"/>
      <c r="C11" s="38"/>
      <c r="D11" s="38"/>
      <c r="E11" s="38"/>
      <c r="F11" s="38"/>
      <c r="H11" s="23"/>
    </row>
    <row r="12" spans="1:13" s="2" customFormat="1" ht="35.1" customHeight="1">
      <c r="A12" s="88" t="s">
        <v>47</v>
      </c>
      <c r="B12" s="89"/>
      <c r="C12" s="89"/>
      <c r="D12" s="89"/>
      <c r="E12" s="89"/>
      <c r="F12" s="89"/>
      <c r="G12" s="89"/>
      <c r="H12" s="90" t="s">
        <v>44</v>
      </c>
      <c r="I12" s="90"/>
      <c r="J12" s="90"/>
      <c r="K12" s="90"/>
      <c r="L12" s="90"/>
      <c r="M12" s="91"/>
    </row>
    <row r="13" spans="1:13" s="2" customFormat="1" ht="35.1" customHeight="1">
      <c r="A13" s="24"/>
      <c r="B13" s="92" t="s">
        <v>48</v>
      </c>
      <c r="C13" s="92"/>
      <c r="D13" s="92"/>
      <c r="E13" s="92"/>
      <c r="F13" s="92"/>
      <c r="G13" s="92"/>
      <c r="H13" s="93" t="s">
        <v>46</v>
      </c>
      <c r="I13" s="93"/>
      <c r="J13" s="93"/>
      <c r="K13" s="93"/>
      <c r="L13" s="93"/>
      <c r="M13" s="94"/>
    </row>
    <row r="14" spans="1:13" s="2" customFormat="1" ht="35.1" customHeight="1">
      <c r="A14" s="24"/>
      <c r="B14" s="92" t="s">
        <v>49</v>
      </c>
      <c r="C14" s="92"/>
      <c r="D14" s="92"/>
      <c r="E14" s="92"/>
      <c r="F14" s="92"/>
      <c r="G14" s="92"/>
      <c r="H14" s="93"/>
      <c r="I14" s="93"/>
      <c r="J14" s="93"/>
      <c r="K14" s="93"/>
      <c r="L14" s="93"/>
      <c r="M14" s="94"/>
    </row>
    <row r="15" spans="1:13" s="2" customFormat="1" ht="35.1" customHeight="1" thickBot="1">
      <c r="A15" s="22"/>
      <c r="B15" s="95" t="s">
        <v>50</v>
      </c>
      <c r="C15" s="95"/>
      <c r="D15" s="95"/>
      <c r="E15" s="95"/>
      <c r="F15" s="95"/>
      <c r="G15" s="95"/>
      <c r="H15" s="86"/>
      <c r="I15" s="86"/>
      <c r="J15" s="86"/>
      <c r="K15" s="86"/>
      <c r="L15" s="86"/>
      <c r="M15" s="87"/>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topLeftCell="D1" zoomScale="73" zoomScaleNormal="73" workbookViewId="0">
      <selection activeCell="J25" sqref="J25"/>
    </sheetView>
  </sheetViews>
  <sheetFormatPr defaultColWidth="11.42578125" defaultRowHeight="15"/>
  <cols>
    <col min="1" max="16384" width="11.42578125" style="2"/>
  </cols>
  <sheetData>
    <row r="3" spans="1:12">
      <c r="A3" s="59"/>
    </row>
    <row r="9" spans="1:12" ht="23.25">
      <c r="F9" s="82"/>
      <c r="G9" s="82"/>
    </row>
    <row r="11" spans="1:12" ht="30" customHeight="1">
      <c r="F11" s="106" t="s">
        <v>51</v>
      </c>
      <c r="G11" s="106"/>
      <c r="H11" s="107" t="s">
        <v>52</v>
      </c>
      <c r="I11" s="107"/>
      <c r="J11" s="107"/>
      <c r="K11" s="107"/>
      <c r="L11" s="107"/>
    </row>
    <row r="12" spans="1:12" ht="23.25">
      <c r="F12" s="60"/>
      <c r="G12" s="3"/>
      <c r="I12" s="105"/>
      <c r="J12" s="105"/>
      <c r="K12" s="105"/>
      <c r="L12" s="105"/>
    </row>
    <row r="13" spans="1:12" ht="30" customHeight="1">
      <c r="F13" s="99" t="s">
        <v>53</v>
      </c>
      <c r="G13" s="99"/>
      <c r="H13" s="99"/>
      <c r="I13" s="101"/>
      <c r="J13" s="101"/>
      <c r="K13" s="101"/>
      <c r="L13" s="101"/>
    </row>
    <row r="14" spans="1:12" ht="30" customHeight="1">
      <c r="F14" s="99" t="s">
        <v>54</v>
      </c>
      <c r="G14" s="99"/>
      <c r="H14" s="99"/>
      <c r="I14" s="101"/>
      <c r="J14" s="101"/>
      <c r="K14" s="101"/>
      <c r="L14" s="101"/>
    </row>
    <row r="15" spans="1:12" ht="30" customHeight="1">
      <c r="F15" s="61"/>
      <c r="G15" s="61"/>
      <c r="H15" s="61"/>
      <c r="I15" s="104"/>
      <c r="J15" s="104"/>
      <c r="K15" s="104"/>
      <c r="L15" s="104"/>
    </row>
    <row r="16" spans="1:12" ht="30" customHeight="1">
      <c r="F16" s="99" t="s">
        <v>55</v>
      </c>
      <c r="G16" s="99"/>
      <c r="H16" s="99"/>
      <c r="I16" s="101" t="s">
        <v>56</v>
      </c>
      <c r="J16" s="101"/>
      <c r="K16" s="101"/>
      <c r="L16" s="101"/>
    </row>
    <row r="17" spans="6:12" ht="30" customHeight="1">
      <c r="F17" s="99" t="s">
        <v>57</v>
      </c>
      <c r="G17" s="99"/>
      <c r="H17" s="99"/>
      <c r="I17" s="101" t="s">
        <v>58</v>
      </c>
      <c r="J17" s="101"/>
      <c r="K17" s="101"/>
      <c r="L17" s="101"/>
    </row>
    <row r="18" spans="6:12" ht="18.75">
      <c r="F18" s="62"/>
      <c r="G18" s="62"/>
      <c r="H18" s="62"/>
      <c r="I18" s="104"/>
      <c r="J18" s="104"/>
      <c r="K18" s="104"/>
      <c r="L18" s="104"/>
    </row>
    <row r="19" spans="6:12" ht="30" customHeight="1">
      <c r="F19" s="99" t="s">
        <v>59</v>
      </c>
      <c r="G19" s="99"/>
      <c r="H19" s="99"/>
      <c r="I19" s="101" t="s">
        <v>60</v>
      </c>
      <c r="J19" s="101"/>
      <c r="K19" s="101"/>
      <c r="L19" s="101"/>
    </row>
    <row r="20" spans="6:12" ht="30" customHeight="1">
      <c r="F20" s="99" t="s">
        <v>57</v>
      </c>
      <c r="G20" s="99"/>
      <c r="H20" s="99"/>
      <c r="I20" s="101" t="s">
        <v>58</v>
      </c>
      <c r="J20" s="101"/>
      <c r="K20" s="101"/>
      <c r="L20" s="101"/>
    </row>
    <row r="21" spans="6:12" ht="30" customHeight="1">
      <c r="F21" s="99" t="s">
        <v>61</v>
      </c>
      <c r="G21" s="99"/>
      <c r="H21" s="99"/>
      <c r="I21" s="102">
        <v>25502346</v>
      </c>
      <c r="J21" s="102"/>
      <c r="K21" s="102"/>
      <c r="L21" s="102"/>
    </row>
    <row r="22" spans="6:12" ht="30" customHeight="1">
      <c r="F22" s="99" t="s">
        <v>62</v>
      </c>
      <c r="G22" s="99"/>
      <c r="H22" s="99"/>
      <c r="I22" s="103" t="s">
        <v>63</v>
      </c>
      <c r="J22" s="101"/>
      <c r="K22" s="101"/>
      <c r="L22" s="101"/>
    </row>
    <row r="23" spans="6:12" ht="23.25">
      <c r="G23" s="63"/>
      <c r="I23" s="104"/>
      <c r="J23" s="104"/>
      <c r="K23" s="104"/>
      <c r="L23" s="104"/>
    </row>
    <row r="24" spans="6:12" ht="30" customHeight="1">
      <c r="F24" s="99" t="s">
        <v>64</v>
      </c>
      <c r="G24" s="99"/>
      <c r="H24" s="99"/>
      <c r="I24" s="99"/>
      <c r="J24" s="100">
        <v>2023</v>
      </c>
      <c r="K24" s="100"/>
      <c r="L24" s="100"/>
    </row>
    <row r="26" spans="6:12">
      <c r="F26" s="59"/>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D36D7B77-62B8-4C1C-A0C3-AD0847D9BD8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topLeftCell="A13" zoomScaleNormal="100" workbookViewId="0">
      <selection activeCell="B29" sqref="B29"/>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v>1</v>
      </c>
      <c r="E5" s="115"/>
      <c r="F5" s="115"/>
      <c r="G5" s="115"/>
      <c r="H5" s="115"/>
      <c r="L5" s="65"/>
      <c r="M5" s="65"/>
      <c r="N5" s="65"/>
      <c r="O5" s="65"/>
      <c r="P5" s="65"/>
      <c r="Q5" s="65"/>
      <c r="R5" s="65"/>
      <c r="S5" s="65"/>
    </row>
    <row r="6" spans="1:19" ht="20.100000000000001" customHeight="1">
      <c r="A6" s="66" t="s">
        <v>69</v>
      </c>
      <c r="B6" s="66"/>
      <c r="C6" s="66"/>
      <c r="D6" s="115">
        <v>2023</v>
      </c>
      <c r="E6" s="115"/>
      <c r="F6" s="115"/>
      <c r="G6" s="115"/>
      <c r="H6" s="115"/>
      <c r="L6" s="65"/>
      <c r="M6" s="65"/>
      <c r="N6" s="65"/>
      <c r="O6" s="65"/>
      <c r="P6" s="65"/>
      <c r="Q6" s="65"/>
      <c r="R6" s="65"/>
      <c r="S6" s="65"/>
    </row>
    <row r="7" spans="1:19" ht="20.100000000000001" customHeight="1">
      <c r="A7" s="66" t="s">
        <v>70</v>
      </c>
      <c r="B7" s="66"/>
      <c r="C7" s="66"/>
      <c r="D7" s="117">
        <v>45167</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1" t="s">
        <v>72</v>
      </c>
      <c r="B11" s="112"/>
      <c r="C11" s="112"/>
      <c r="D11" s="112"/>
      <c r="E11" s="112"/>
      <c r="F11" s="112"/>
      <c r="G11" s="112"/>
      <c r="H11" s="112"/>
      <c r="I11" s="112"/>
    </row>
    <row r="12" spans="1:19" ht="15" customHeight="1">
      <c r="A12" s="109" t="s">
        <v>73</v>
      </c>
      <c r="B12" s="109" t="s">
        <v>74</v>
      </c>
      <c r="C12" s="109" t="s">
        <v>75</v>
      </c>
      <c r="D12" s="109" t="s">
        <v>76</v>
      </c>
      <c r="E12" s="109" t="s">
        <v>77</v>
      </c>
      <c r="F12" s="109" t="s">
        <v>78</v>
      </c>
      <c r="G12" s="71" t="s">
        <v>79</v>
      </c>
      <c r="H12" s="7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13872</v>
      </c>
      <c r="C14" s="1">
        <v>28.97</v>
      </c>
      <c r="D14" s="29">
        <v>1029130</v>
      </c>
      <c r="E14" s="73">
        <v>350.73</v>
      </c>
      <c r="F14" s="1"/>
      <c r="G14" s="25">
        <f>IF(B14=0,"",B14/E14)</f>
        <v>39.551791976734236</v>
      </c>
      <c r="H14" s="25" t="e">
        <f>IF(B14=0,"",B14/F14)</f>
        <v>#DIV/0!</v>
      </c>
      <c r="I14" s="25"/>
      <c r="J14" s="72">
        <f>D14/B14</f>
        <v>74.187572087658594</v>
      </c>
    </row>
    <row r="15" spans="1:19" ht="20.100000000000001" customHeight="1">
      <c r="A15" s="13" t="s">
        <v>84</v>
      </c>
      <c r="B15" s="1">
        <v>14688</v>
      </c>
      <c r="C15" s="1"/>
      <c r="D15" s="29">
        <v>1359670</v>
      </c>
      <c r="E15" s="73">
        <v>350.73</v>
      </c>
      <c r="F15" s="1"/>
      <c r="G15" s="25">
        <f t="shared" ref="G15:G25" si="0">IF(B15=0,"",B15/E15)</f>
        <v>41.878367975365663</v>
      </c>
      <c r="H15" s="25" t="e">
        <f t="shared" ref="H15:H25" si="1">IF(B15=0,"",B15/F15)</f>
        <v>#DIV/0!</v>
      </c>
      <c r="I15" s="25"/>
      <c r="J15" s="72">
        <f t="shared" ref="J15:J25" si="2">D15/B15</f>
        <v>92.570125272331154</v>
      </c>
    </row>
    <row r="16" spans="1:19" ht="20.100000000000001" customHeight="1">
      <c r="A16" s="13" t="s">
        <v>85</v>
      </c>
      <c r="B16" s="1">
        <v>15504</v>
      </c>
      <c r="C16" s="1"/>
      <c r="D16" s="29">
        <v>1467450</v>
      </c>
      <c r="E16" s="73">
        <v>350.73</v>
      </c>
      <c r="F16" s="1"/>
      <c r="G16" s="25">
        <f t="shared" si="0"/>
        <v>44.204943973997089</v>
      </c>
      <c r="H16" s="25" t="e">
        <f t="shared" si="1"/>
        <v>#DIV/0!</v>
      </c>
      <c r="I16" s="25"/>
      <c r="J16" s="72">
        <f t="shared" si="2"/>
        <v>94.649767801857578</v>
      </c>
    </row>
    <row r="17" spans="1:10" ht="20.100000000000001" customHeight="1">
      <c r="A17" s="13" t="s">
        <v>86</v>
      </c>
      <c r="B17" s="1">
        <v>16728</v>
      </c>
      <c r="C17" s="1">
        <v>58.75</v>
      </c>
      <c r="D17" s="29">
        <v>1641405</v>
      </c>
      <c r="E17" s="73">
        <v>350.73</v>
      </c>
      <c r="F17" s="1"/>
      <c r="G17" s="25">
        <f t="shared" si="0"/>
        <v>47.694807971944229</v>
      </c>
      <c r="H17" s="25" t="e">
        <f t="shared" si="1"/>
        <v>#DIV/0!</v>
      </c>
      <c r="I17" s="25"/>
      <c r="J17" s="72">
        <f t="shared" si="2"/>
        <v>98.123206599713058</v>
      </c>
    </row>
    <row r="18" spans="1:10" ht="20.100000000000001" customHeight="1">
      <c r="A18" s="13" t="s">
        <v>87</v>
      </c>
      <c r="B18" s="1">
        <v>18360</v>
      </c>
      <c r="C18" s="1"/>
      <c r="D18" s="29">
        <v>1911810</v>
      </c>
      <c r="E18" s="73">
        <v>350.73</v>
      </c>
      <c r="F18" s="1"/>
      <c r="G18" s="25">
        <f t="shared" si="0"/>
        <v>52.347959969207082</v>
      </c>
      <c r="H18" s="25" t="e">
        <f t="shared" si="1"/>
        <v>#DIV/0!</v>
      </c>
      <c r="I18" s="25"/>
      <c r="J18" s="72">
        <f t="shared" si="2"/>
        <v>104.12908496732027</v>
      </c>
    </row>
    <row r="19" spans="1:10" ht="20.100000000000001" customHeight="1">
      <c r="A19" s="13" t="s">
        <v>88</v>
      </c>
      <c r="B19" s="1">
        <v>18360</v>
      </c>
      <c r="C19" s="1"/>
      <c r="D19" s="29">
        <v>1907580</v>
      </c>
      <c r="E19" s="73">
        <v>350.73</v>
      </c>
      <c r="F19" s="1"/>
      <c r="G19" s="25">
        <f t="shared" si="0"/>
        <v>52.347959969207082</v>
      </c>
      <c r="H19" s="25" t="e">
        <f t="shared" si="1"/>
        <v>#DIV/0!</v>
      </c>
      <c r="I19" s="25"/>
      <c r="J19" s="72">
        <f t="shared" si="2"/>
        <v>103.89869281045752</v>
      </c>
    </row>
    <row r="20" spans="1:10" ht="20.100000000000001" customHeight="1">
      <c r="A20" s="13" t="s">
        <v>89</v>
      </c>
      <c r="B20" s="1">
        <v>13464</v>
      </c>
      <c r="C20" s="1">
        <v>46.51</v>
      </c>
      <c r="D20" s="29">
        <v>1379855</v>
      </c>
      <c r="E20" s="73">
        <v>350.73</v>
      </c>
      <c r="F20" s="1"/>
      <c r="G20" s="25">
        <f t="shared" si="0"/>
        <v>38.388503977418523</v>
      </c>
      <c r="H20" s="25" t="e">
        <f t="shared" si="1"/>
        <v>#DIV/0!</v>
      </c>
      <c r="I20" s="25"/>
      <c r="J20" s="72">
        <f t="shared" si="2"/>
        <v>102.48477421271539</v>
      </c>
    </row>
    <row r="21" spans="1:10" ht="20.100000000000001" customHeight="1">
      <c r="A21" s="13" t="s">
        <v>90</v>
      </c>
      <c r="B21" s="1">
        <v>16320</v>
      </c>
      <c r="C21" s="1"/>
      <c r="D21" s="29">
        <v>1646315</v>
      </c>
      <c r="E21" s="73">
        <v>350.73</v>
      </c>
      <c r="F21" s="1"/>
      <c r="G21" s="25">
        <f t="shared" si="0"/>
        <v>46.531519972628516</v>
      </c>
      <c r="H21" s="25" t="e">
        <f t="shared" si="1"/>
        <v>#DIV/0!</v>
      </c>
      <c r="I21" s="25"/>
      <c r="J21" s="72">
        <f t="shared" si="2"/>
        <v>100.87714460784314</v>
      </c>
    </row>
    <row r="22" spans="1:10" ht="20.100000000000001" customHeight="1">
      <c r="A22" s="13" t="s">
        <v>91</v>
      </c>
      <c r="B22" s="1">
        <v>18768</v>
      </c>
      <c r="C22" s="1">
        <v>75.069999999999993</v>
      </c>
      <c r="D22" s="29">
        <v>2039630</v>
      </c>
      <c r="E22" s="73">
        <v>350.73</v>
      </c>
      <c r="F22" s="1"/>
      <c r="G22" s="25">
        <f t="shared" si="0"/>
        <v>53.511247968522795</v>
      </c>
      <c r="H22" s="25" t="e">
        <f t="shared" si="1"/>
        <v>#DIV/0!</v>
      </c>
      <c r="I22" s="25"/>
      <c r="J22" s="72">
        <f t="shared" si="2"/>
        <v>108.67593776641091</v>
      </c>
    </row>
    <row r="23" spans="1:10" ht="20.100000000000001" customHeight="1">
      <c r="A23" s="13" t="s">
        <v>92</v>
      </c>
      <c r="B23" s="1">
        <v>19584</v>
      </c>
      <c r="C23" s="1"/>
      <c r="D23" s="29">
        <v>1928570</v>
      </c>
      <c r="E23" s="73">
        <v>350.73</v>
      </c>
      <c r="F23" s="1"/>
      <c r="G23" s="25">
        <f t="shared" si="0"/>
        <v>55.837823967154222</v>
      </c>
      <c r="H23" s="25" t="e">
        <f t="shared" si="1"/>
        <v>#DIV/0!</v>
      </c>
      <c r="I23" s="25"/>
      <c r="J23" s="72">
        <f t="shared" si="2"/>
        <v>98.476817810457518</v>
      </c>
    </row>
    <row r="24" spans="1:10" ht="20.100000000000001" customHeight="1">
      <c r="A24" s="13" t="s">
        <v>93</v>
      </c>
      <c r="B24" s="1">
        <v>17544</v>
      </c>
      <c r="C24" s="1"/>
      <c r="D24" s="29">
        <v>1664935</v>
      </c>
      <c r="E24" s="73">
        <v>350.73</v>
      </c>
      <c r="F24" s="1"/>
      <c r="G24" s="25">
        <f t="shared" si="0"/>
        <v>50.021383970575656</v>
      </c>
      <c r="H24" s="25" t="e">
        <f t="shared" si="1"/>
        <v>#DIV/0!</v>
      </c>
      <c r="I24" s="25"/>
      <c r="J24" s="72">
        <f t="shared" si="2"/>
        <v>94.900535795713637</v>
      </c>
    </row>
    <row r="25" spans="1:10" ht="20.100000000000001" customHeight="1">
      <c r="A25" s="13" t="s">
        <v>94</v>
      </c>
      <c r="B25" s="1">
        <v>15504</v>
      </c>
      <c r="C25" s="1">
        <v>57.53</v>
      </c>
      <c r="D25" s="29">
        <v>1487075</v>
      </c>
      <c r="E25" s="73">
        <v>350.73</v>
      </c>
      <c r="F25" s="1"/>
      <c r="G25" s="25">
        <f t="shared" si="0"/>
        <v>44.204943973997089</v>
      </c>
      <c r="H25" s="25" t="e">
        <f t="shared" si="1"/>
        <v>#DIV/0!</v>
      </c>
      <c r="I25" s="25"/>
      <c r="J25" s="72">
        <f t="shared" si="2"/>
        <v>95.915570175438603</v>
      </c>
    </row>
    <row r="26" spans="1:10" s="67" customFormat="1">
      <c r="A26" s="42" t="s">
        <v>95</v>
      </c>
      <c r="B26" s="26">
        <f>IF(SUM(B14:B25)=0,"",SUM(B14:B25))</f>
        <v>198696</v>
      </c>
      <c r="C26" s="17">
        <f>IF(MAX(C14:C25)=0,"",MAX(C14:C25))</f>
        <v>75.069999999999993</v>
      </c>
      <c r="D26" s="30">
        <f t="shared" ref="D26" si="3">IF(SUM(D14:D25)=0,"",SUM(D14:D25))</f>
        <v>19463425</v>
      </c>
      <c r="E26" s="18" t="s">
        <v>96</v>
      </c>
      <c r="F26" s="18" t="s">
        <v>96</v>
      </c>
      <c r="G26" s="35" t="s">
        <v>96</v>
      </c>
      <c r="H26" s="35" t="s">
        <v>96</v>
      </c>
      <c r="I26" s="35"/>
    </row>
    <row r="27" spans="1:10" s="67" customFormat="1">
      <c r="A27" s="42" t="s">
        <v>97</v>
      </c>
      <c r="B27" s="26">
        <f>IF(SUM(B14:B25)=0,"",AVERAGE(B14:B25))</f>
        <v>16558</v>
      </c>
      <c r="C27" s="17">
        <f t="shared" ref="C27:H27" si="4">IF(SUM(C14:C25)=0,"",AVERAGE(C14:C25))</f>
        <v>53.366</v>
      </c>
      <c r="D27" s="30">
        <f t="shared" si="4"/>
        <v>1621952.0833333333</v>
      </c>
      <c r="E27" s="33">
        <f t="shared" si="4"/>
        <v>350.73</v>
      </c>
      <c r="F27" s="17" t="str">
        <f t="shared" si="4"/>
        <v/>
      </c>
      <c r="G27" s="36">
        <f t="shared" si="4"/>
        <v>47.210104638896013</v>
      </c>
      <c r="H27" s="36" t="e">
        <f t="shared" si="4"/>
        <v>#DIV/0!</v>
      </c>
      <c r="I27" s="36"/>
    </row>
    <row r="29" spans="1:10">
      <c r="A29" s="15" t="s">
        <v>98</v>
      </c>
      <c r="B29" s="133">
        <f>+B26/E27</f>
        <v>566.52125566675215</v>
      </c>
    </row>
    <row r="30" spans="1:10" ht="18.75">
      <c r="A30" s="108" t="s">
        <v>99</v>
      </c>
      <c r="B30" s="108"/>
      <c r="C30" s="108"/>
      <c r="D30" s="108"/>
      <c r="E30" s="108"/>
      <c r="F30" s="108"/>
      <c r="G30" s="108"/>
      <c r="H30" s="108"/>
    </row>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sheetData>
  <mergeCells count="19">
    <mergeCell ref="A30:H30"/>
    <mergeCell ref="D8:H8"/>
    <mergeCell ref="A3:C3"/>
    <mergeCell ref="A4:C4"/>
    <mergeCell ref="A5:C5"/>
    <mergeCell ref="F12:F13"/>
    <mergeCell ref="A12:A13"/>
    <mergeCell ref="B12:B13"/>
    <mergeCell ref="C12:C13"/>
    <mergeCell ref="D3:H3"/>
    <mergeCell ref="D5:H5"/>
    <mergeCell ref="D6:H6"/>
    <mergeCell ref="D7:H7"/>
    <mergeCell ref="A1:H1"/>
    <mergeCell ref="D12:D13"/>
    <mergeCell ref="E12:E13"/>
    <mergeCell ref="D4:H4"/>
    <mergeCell ref="A11:I11"/>
    <mergeCell ref="I12:I13"/>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B4" zoomScaleNormal="100" workbookViewId="0">
      <selection activeCell="B14" sqref="B14"/>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4" zoomScaleNormal="100" workbookViewId="0">
      <selection activeCell="B15" sqref="B1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IF(B16=0,"",B16/F16)</f>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3" zoomScaleNormal="100" workbookViewId="0">
      <selection activeCell="B14" sqref="B14"/>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3" zoomScaleNormal="100" workbookViewId="0">
      <selection activeCell="B14" sqref="B14"/>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21"/>
      <c r="F4" s="121"/>
      <c r="G4" s="121"/>
      <c r="H4" s="121"/>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c r="E6" s="115"/>
      <c r="F6" s="115"/>
      <c r="G6" s="115"/>
      <c r="H6" s="115"/>
      <c r="L6" s="65"/>
      <c r="M6" s="65"/>
      <c r="N6" s="65"/>
      <c r="O6" s="65"/>
      <c r="P6" s="65"/>
      <c r="Q6" s="65"/>
      <c r="R6" s="65"/>
      <c r="S6" s="65"/>
    </row>
    <row r="7" spans="1:19" ht="20.100000000000001" customHeight="1">
      <c r="A7" s="66" t="s">
        <v>70</v>
      </c>
      <c r="B7" s="66"/>
      <c r="C7" s="66"/>
      <c r="D7" s="115"/>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7" zoomScaleNormal="100" workbookViewId="0">
      <selection activeCell="D8" sqref="D8:H8"/>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Centro Académico de Limón - 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22"/>
      <c r="E6" s="115"/>
      <c r="F6" s="115"/>
      <c r="G6" s="115"/>
      <c r="H6" s="115"/>
      <c r="L6" s="65"/>
      <c r="M6" s="65"/>
      <c r="N6" s="65"/>
      <c r="O6" s="65"/>
      <c r="P6" s="65"/>
      <c r="Q6" s="65"/>
      <c r="R6" s="65"/>
      <c r="S6" s="65"/>
    </row>
    <row r="7" spans="1:19" ht="20.100000000000001" customHeight="1">
      <c r="A7" s="66" t="s">
        <v>70</v>
      </c>
      <c r="B7" s="66"/>
      <c r="C7" s="66"/>
      <c r="D7" s="122"/>
      <c r="E7" s="115"/>
      <c r="F7" s="115"/>
      <c r="G7" s="115"/>
      <c r="H7" s="115"/>
      <c r="L7" s="65"/>
      <c r="M7" s="65"/>
      <c r="N7" s="65"/>
      <c r="O7" s="65"/>
      <c r="P7" s="65"/>
      <c r="Q7" s="65"/>
      <c r="R7" s="65"/>
      <c r="S7" s="65"/>
    </row>
    <row r="8" spans="1:19" ht="20.100000000000001" customHeight="1">
      <c r="A8" s="66" t="s">
        <v>71</v>
      </c>
      <c r="B8" s="66"/>
      <c r="C8" s="66"/>
      <c r="D8" s="115"/>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0" t="s">
        <v>79</v>
      </c>
      <c r="H12" s="120"/>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c r="C14" s="1"/>
      <c r="D14" s="29"/>
      <c r="E14" s="1"/>
      <c r="F14" s="1"/>
      <c r="G14" s="25" t="str">
        <f>IF(B14=0,"",B14/E14)</f>
        <v/>
      </c>
      <c r="H14" s="25" t="str">
        <f>IF(B14=0,"",B14/F14)</f>
        <v/>
      </c>
      <c r="I14" s="25"/>
    </row>
    <row r="15" spans="1:19" ht="20.100000000000001" customHeight="1">
      <c r="A15" s="13" t="s">
        <v>84</v>
      </c>
      <c r="B15" s="1"/>
      <c r="C15" s="1"/>
      <c r="D15" s="29"/>
      <c r="E15" s="1"/>
      <c r="F15" s="1"/>
      <c r="G15" s="25" t="str">
        <f t="shared" ref="G15:G25" si="0">IF(B15=0,"",B15/E15)</f>
        <v/>
      </c>
      <c r="H15" s="25" t="str">
        <f t="shared" ref="H15:H25" si="1">IF(B15=0,"",B15/F15)</f>
        <v/>
      </c>
      <c r="I15" s="25"/>
    </row>
    <row r="16" spans="1:19" ht="20.100000000000001" customHeight="1">
      <c r="A16" s="13" t="s">
        <v>85</v>
      </c>
      <c r="B16" s="1"/>
      <c r="C16" s="1"/>
      <c r="D16" s="29"/>
      <c r="E16" s="1"/>
      <c r="F16" s="1"/>
      <c r="G16" s="25" t="str">
        <f t="shared" si="0"/>
        <v/>
      </c>
      <c r="H16" s="25" t="str">
        <f t="shared" si="1"/>
        <v/>
      </c>
      <c r="I16" s="25"/>
    </row>
    <row r="17" spans="1:9" ht="20.100000000000001" customHeight="1">
      <c r="A17" s="13" t="s">
        <v>86</v>
      </c>
      <c r="B17" s="1"/>
      <c r="C17" s="1"/>
      <c r="D17" s="29"/>
      <c r="E17" s="1"/>
      <c r="F17" s="1"/>
      <c r="G17" s="25" t="str">
        <f t="shared" si="0"/>
        <v/>
      </c>
      <c r="H17" s="25" t="str">
        <f t="shared" si="1"/>
        <v/>
      </c>
      <c r="I17" s="25"/>
    </row>
    <row r="18" spans="1:9" ht="20.100000000000001" customHeight="1">
      <c r="A18" s="13" t="s">
        <v>87</v>
      </c>
      <c r="B18" s="1"/>
      <c r="C18" s="1"/>
      <c r="D18" s="29"/>
      <c r="E18" s="1"/>
      <c r="F18" s="1"/>
      <c r="G18" s="25" t="str">
        <f t="shared" si="0"/>
        <v/>
      </c>
      <c r="H18" s="25" t="str">
        <f t="shared" si="1"/>
        <v/>
      </c>
      <c r="I18" s="25"/>
    </row>
    <row r="19" spans="1:9" ht="20.100000000000001" customHeight="1">
      <c r="A19" s="13" t="s">
        <v>88</v>
      </c>
      <c r="B19" s="1"/>
      <c r="C19" s="1"/>
      <c r="D19" s="29"/>
      <c r="E19" s="1"/>
      <c r="F19" s="1"/>
      <c r="G19" s="25" t="str">
        <f t="shared" si="0"/>
        <v/>
      </c>
      <c r="H19" s="25" t="str">
        <f t="shared" si="1"/>
        <v/>
      </c>
      <c r="I19" s="25"/>
    </row>
    <row r="20" spans="1:9" ht="20.100000000000001" customHeight="1">
      <c r="A20" s="13" t="s">
        <v>89</v>
      </c>
      <c r="B20" s="1"/>
      <c r="C20" s="1"/>
      <c r="D20" s="29"/>
      <c r="E20" s="1"/>
      <c r="F20" s="1"/>
      <c r="G20" s="25" t="str">
        <f t="shared" si="0"/>
        <v/>
      </c>
      <c r="H20" s="25" t="str">
        <f t="shared" si="1"/>
        <v/>
      </c>
      <c r="I20" s="25"/>
    </row>
    <row r="21" spans="1:9" ht="20.100000000000001" customHeight="1">
      <c r="A21" s="13" t="s">
        <v>90</v>
      </c>
      <c r="B21" s="1"/>
      <c r="C21" s="1"/>
      <c r="D21" s="29"/>
      <c r="E21" s="1"/>
      <c r="F21" s="1"/>
      <c r="G21" s="25" t="str">
        <f t="shared" si="0"/>
        <v/>
      </c>
      <c r="H21" s="25" t="str">
        <f t="shared" si="1"/>
        <v/>
      </c>
      <c r="I21" s="25"/>
    </row>
    <row r="22" spans="1:9" ht="20.100000000000001" customHeight="1">
      <c r="A22" s="13" t="s">
        <v>91</v>
      </c>
      <c r="B22" s="1"/>
      <c r="C22" s="1"/>
      <c r="D22" s="29"/>
      <c r="E22" s="1"/>
      <c r="F22" s="1"/>
      <c r="G22" s="25" t="str">
        <f t="shared" si="0"/>
        <v/>
      </c>
      <c r="H22" s="25" t="str">
        <f t="shared" si="1"/>
        <v/>
      </c>
      <c r="I22" s="25"/>
    </row>
    <row r="23" spans="1:9" ht="20.100000000000001" customHeight="1">
      <c r="A23" s="13" t="s">
        <v>92</v>
      </c>
      <c r="B23" s="1"/>
      <c r="C23" s="1"/>
      <c r="D23" s="29"/>
      <c r="E23" s="1"/>
      <c r="F23" s="1"/>
      <c r="G23" s="25" t="str">
        <f t="shared" si="0"/>
        <v/>
      </c>
      <c r="H23" s="25" t="str">
        <f t="shared" si="1"/>
        <v/>
      </c>
      <c r="I23" s="25"/>
    </row>
    <row r="24" spans="1:9" ht="20.100000000000001" customHeight="1">
      <c r="A24" s="13" t="s">
        <v>93</v>
      </c>
      <c r="B24" s="1"/>
      <c r="C24" s="1"/>
      <c r="D24" s="29"/>
      <c r="E24" s="1"/>
      <c r="F24" s="1"/>
      <c r="G24" s="25" t="str">
        <f t="shared" si="0"/>
        <v/>
      </c>
      <c r="H24" s="25" t="str">
        <f t="shared" si="1"/>
        <v/>
      </c>
      <c r="I24" s="25"/>
    </row>
    <row r="25" spans="1:9" ht="20.100000000000001" customHeight="1">
      <c r="A25" s="13" t="s">
        <v>94</v>
      </c>
      <c r="B25" s="1"/>
      <c r="C25" s="1"/>
      <c r="D25" s="29"/>
      <c r="E25" s="1"/>
      <c r="F25" s="1"/>
      <c r="G25" s="25" t="str">
        <f t="shared" si="0"/>
        <v/>
      </c>
      <c r="H25" s="25" t="str">
        <f t="shared" si="1"/>
        <v/>
      </c>
      <c r="I25" s="25"/>
    </row>
    <row r="26" spans="1:9" s="67" customFormat="1">
      <c r="A26" s="42" t="s">
        <v>95</v>
      </c>
      <c r="B26" s="26" t="str">
        <f>IF(SUM(B14:B25)=0,"",SUM(B14:B25))</f>
        <v/>
      </c>
      <c r="C26" s="17" t="str">
        <f>IF(MAX(C14:C25)=0,"",MAX(C14:C25))</f>
        <v/>
      </c>
      <c r="D26" s="30" t="str">
        <f t="shared" ref="D26" si="2">IF(SUM(D14:D25)=0,"",SUM(D14:D25))</f>
        <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c r="A30" s="108" t="s">
        <v>99</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C7AE0122-9F59-44D4-8082-F47D69C8E957}"/>
</file>

<file path=customXml/itemProps2.xml><?xml version="1.0" encoding="utf-8"?>
<ds:datastoreItem xmlns:ds="http://schemas.openxmlformats.org/officeDocument/2006/customXml" ds:itemID="{E8A326C4-F8BA-4A34-893A-C6DC646B4B4E}"/>
</file>

<file path=customXml/itemProps3.xml><?xml version="1.0" encoding="utf-8"?>
<ds:datastoreItem xmlns:ds="http://schemas.openxmlformats.org/officeDocument/2006/customXml" ds:itemID="{916A78DA-5AE1-45A5-BB91-ACD6FB89947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Gestion Ambiental</cp:lastModifiedBy>
  <cp:revision/>
  <dcterms:created xsi:type="dcterms:W3CDTF">2009-10-20T13:50:35Z</dcterms:created>
  <dcterms:modified xsi:type="dcterms:W3CDTF">2024-03-13T19:39:27Z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