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xl/comments12.xml" ContentType="application/vnd.openxmlformats-officedocument.spreadsheetml.comments+xml"/>
  <Override PartName="/xl/comments6.xml" ContentType="application/vnd.openxmlformats-officedocument.spreadsheetml.comments+xml"/>
  <Override PartName="/xl/comments10.xml" ContentType="application/vnd.openxmlformats-officedocument.spreadsheetml.comments+xml"/>
  <Override PartName="/xl/comments13.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7.xml" ContentType="application/vnd.openxmlformats-officedocument.spreadsheetml.comments+xml"/>
  <Override PartName="/xl/comments11.xml" ContentType="application/vnd.openxmlformats-officedocument.spreadsheetml.comment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8" ContentType="application/binary"/>
  <Override PartName="/xl/commentsmeta9" ContentType="application/binary"/>
  <Override PartName="/xl/commentsmeta10" ContentType="application/binary"/>
  <Override PartName="/xl/commentsmeta11" ContentType="application/binary"/>
  <Override PartName="/xl/commentsmeta7" ContentType="application/binary"/>
  <Override PartName="/xl/commentsmeta12" ContentType="application/binar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09"/>
  <workbookPr/>
  <mc:AlternateContent xmlns:mc="http://schemas.openxmlformats.org/markup-compatibility/2006">
    <mc:Choice Requires="x15">
      <x15ac:absPath xmlns:x15ac="http://schemas.microsoft.com/office/spreadsheetml/2010/11/ac" url="https://tecnube1-my.sharepoint.com/personal/ga_itcr_ac_cr/Documents/GAmbiental/Gestión Ambiental/11. Informes/1. PGAI/2023/05. Registros/03. Combustible/"/>
    </mc:Choice>
  </mc:AlternateContent>
  <xr:revisionPtr revIDLastSave="0" documentId="8_{8E0AAEE8-7BD3-4D65-8061-552200E459FC}" xr6:coauthVersionLast="47" xr6:coauthVersionMax="47" xr10:uidLastSave="{00000000-0000-0000-0000-000000000000}"/>
  <bookViews>
    <workbookView xWindow="-108" yWindow="-108" windowWidth="23256" windowHeight="12456" firstSheet="15" activeTab="4" xr2:uid="{00000000-000D-0000-FFFF-FFFF00000000}"/>
  </bookViews>
  <sheets>
    <sheet name="Consideraciones generales" sheetId="1" r:id="rId1"/>
    <sheet name="1-Instrucciones" sheetId="2" r:id="rId2"/>
    <sheet name="2-Datos y otros" sheetId="3" r:id="rId3"/>
    <sheet name="3-Datos generales" sheetId="4" r:id="rId4"/>
    <sheet name="CTLSC" sheetId="5" r:id="rId5"/>
    <sheet name="5-Edificio 2" sheetId="6" r:id="rId6"/>
    <sheet name="6-Edificio 3" sheetId="7" r:id="rId7"/>
    <sheet name="7-Edificio 4" sheetId="8" r:id="rId8"/>
    <sheet name="8-Edificio 5" sheetId="9" r:id="rId9"/>
    <sheet name="9-Edificio 6" sheetId="10" r:id="rId10"/>
    <sheet name="10-Edificio 7" sheetId="11" r:id="rId11"/>
    <sheet name="11-Edificio 8" sheetId="12" r:id="rId12"/>
    <sheet name="12-Edificio 9" sheetId="13" r:id="rId13"/>
    <sheet name="13-Edificio 10" sheetId="14" r:id="rId14"/>
    <sheet name="14-Consumo por Edificio" sheetId="15" r:id="rId15"/>
    <sheet name="15-Consumo Institucional" sheetId="16" r:id="rId16"/>
  </sheets>
  <definedNames>
    <definedName name="Google_Sheet_Link_650790839_966564541" hidden="1">OLE_LINK7</definedName>
    <definedName name="OLE_LINK1" localSheetId="2">#REF!</definedName>
    <definedName name="OLE_LINK4" localSheetId="2">#REF!</definedName>
    <definedName name="OLE_LINK7" localSheetId="2">'2-Datos y otros'!$B$369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0" roundtripDataSignature="AMtx7mgkVA/wKI+C0FAiYYKl1Uvh1QMSJg=="/>
    </ext>
  </extLst>
</workbook>
</file>

<file path=xl/calcChain.xml><?xml version="1.0" encoding="utf-8"?>
<calcChain xmlns="http://schemas.openxmlformats.org/spreadsheetml/2006/main">
  <c r="L33" i="5" l="1"/>
  <c r="C56" i="5"/>
  <c r="C47" i="5" l="1"/>
  <c r="D47" i="5"/>
  <c r="D56" i="5" s="1"/>
  <c r="N24" i="5" l="1"/>
  <c r="N25" i="5"/>
  <c r="N26" i="5"/>
  <c r="D27" i="5" l="1"/>
  <c r="E17" i="16"/>
  <c r="E15" i="16"/>
  <c r="E13" i="16"/>
  <c r="D28" i="5"/>
  <c r="E14" i="16"/>
  <c r="E16" i="16"/>
  <c r="E18" i="16"/>
  <c r="E19" i="16"/>
  <c r="E20" i="16"/>
  <c r="E21" i="16"/>
  <c r="E22" i="16"/>
  <c r="E23" i="16"/>
  <c r="E12" i="16"/>
  <c r="F21" i="16"/>
  <c r="F22" i="16"/>
  <c r="F23" i="16"/>
  <c r="V13" i="16"/>
  <c r="V14" i="16"/>
  <c r="V15" i="16"/>
  <c r="V16" i="16"/>
  <c r="V17" i="16"/>
  <c r="V18" i="16"/>
  <c r="V19" i="16"/>
  <c r="V20" i="16"/>
  <c r="V21" i="16"/>
  <c r="V22" i="16"/>
  <c r="V23" i="16"/>
  <c r="R13" i="16"/>
  <c r="R14" i="16"/>
  <c r="R15" i="16"/>
  <c r="R16" i="16"/>
  <c r="R17" i="16"/>
  <c r="R18" i="16"/>
  <c r="R19" i="16"/>
  <c r="R20" i="16"/>
  <c r="R21" i="16"/>
  <c r="R22" i="16"/>
  <c r="R23" i="16"/>
  <c r="V12" i="16"/>
  <c r="R12" i="16"/>
  <c r="N14" i="16"/>
  <c r="N15" i="16"/>
  <c r="N16" i="16"/>
  <c r="N17" i="16"/>
  <c r="N18" i="16"/>
  <c r="N19" i="16"/>
  <c r="N20" i="16"/>
  <c r="N21" i="16"/>
  <c r="N22" i="16"/>
  <c r="N23" i="16"/>
  <c r="N13" i="16"/>
  <c r="N12" i="16"/>
  <c r="J13" i="16"/>
  <c r="J14" i="16"/>
  <c r="J15" i="16"/>
  <c r="J16" i="16"/>
  <c r="J17" i="16"/>
  <c r="J18" i="16"/>
  <c r="J19" i="16"/>
  <c r="J20" i="16"/>
  <c r="J21" i="16"/>
  <c r="J22" i="16"/>
  <c r="J23" i="16"/>
  <c r="J12" i="16"/>
  <c r="Z24" i="5"/>
  <c r="Z25" i="5"/>
  <c r="Z26" i="5"/>
  <c r="J44" i="16"/>
  <c r="I44" i="16"/>
  <c r="F44" i="16"/>
  <c r="E44" i="16"/>
  <c r="J43" i="16"/>
  <c r="I43" i="16"/>
  <c r="F43" i="16"/>
  <c r="E43" i="16"/>
  <c r="J42" i="16"/>
  <c r="I42" i="16"/>
  <c r="F42" i="16"/>
  <c r="E42" i="16"/>
  <c r="J41" i="16"/>
  <c r="I41" i="16"/>
  <c r="F41" i="16"/>
  <c r="E41" i="16"/>
  <c r="J40" i="16"/>
  <c r="I40" i="16"/>
  <c r="F40" i="16"/>
  <c r="E40" i="16"/>
  <c r="J39" i="16"/>
  <c r="I39" i="16"/>
  <c r="F39" i="16"/>
  <c r="E39" i="16"/>
  <c r="J38" i="16"/>
  <c r="I38" i="16"/>
  <c r="F38" i="16"/>
  <c r="E38" i="16"/>
  <c r="J37" i="16"/>
  <c r="I37" i="16"/>
  <c r="F37" i="16"/>
  <c r="E37" i="16"/>
  <c r="J36" i="16"/>
  <c r="I36" i="16"/>
  <c r="F36" i="16"/>
  <c r="E36" i="16"/>
  <c r="J35" i="16"/>
  <c r="I35" i="16"/>
  <c r="F35" i="16"/>
  <c r="E35" i="16"/>
  <c r="J34" i="16"/>
  <c r="I34" i="16"/>
  <c r="F34" i="16"/>
  <c r="E34" i="16"/>
  <c r="J33" i="16"/>
  <c r="I33" i="16"/>
  <c r="F33" i="16"/>
  <c r="E33" i="16"/>
  <c r="C46" i="16"/>
  <c r="U25" i="16"/>
  <c r="T25" i="16"/>
  <c r="S25" i="16"/>
  <c r="Q25" i="16"/>
  <c r="P25" i="16"/>
  <c r="O25" i="16"/>
  <c r="M25" i="16"/>
  <c r="L25" i="16"/>
  <c r="K25" i="16"/>
  <c r="B25" i="16"/>
  <c r="U24" i="16"/>
  <c r="T24" i="16"/>
  <c r="L54" i="16" s="1"/>
  <c r="L56" i="16" s="1"/>
  <c r="S24" i="16"/>
  <c r="K54" i="16" s="1"/>
  <c r="K56" i="16" s="1"/>
  <c r="Q24" i="16"/>
  <c r="P24" i="16"/>
  <c r="J54" i="16" s="1"/>
  <c r="J56" i="16" s="1"/>
  <c r="O24" i="16"/>
  <c r="I54" i="16" s="1"/>
  <c r="I56" i="16" s="1"/>
  <c r="M24" i="16"/>
  <c r="L24" i="16"/>
  <c r="H54" i="16" s="1"/>
  <c r="K24" i="16"/>
  <c r="G54" i="16" s="1"/>
  <c r="V25" i="16"/>
  <c r="R25" i="16"/>
  <c r="N25" i="16"/>
  <c r="D4" i="16"/>
  <c r="T39" i="15"/>
  <c r="R39" i="15"/>
  <c r="Q39" i="15"/>
  <c r="P39" i="15"/>
  <c r="O39" i="15"/>
  <c r="M39" i="15"/>
  <c r="L39" i="15"/>
  <c r="K39" i="15"/>
  <c r="B21" i="15"/>
  <c r="B38" i="15" s="1"/>
  <c r="B54" i="15" s="1"/>
  <c r="B20" i="15"/>
  <c r="B37" i="15" s="1"/>
  <c r="B53" i="15" s="1"/>
  <c r="B19" i="15"/>
  <c r="B36" i="15" s="1"/>
  <c r="B52" i="15" s="1"/>
  <c r="B18" i="15"/>
  <c r="B35" i="15" s="1"/>
  <c r="B51" i="15" s="1"/>
  <c r="B17" i="15"/>
  <c r="B34" i="15" s="1"/>
  <c r="B50" i="15" s="1"/>
  <c r="B16" i="15"/>
  <c r="B33" i="15" s="1"/>
  <c r="B49" i="15" s="1"/>
  <c r="B15" i="15"/>
  <c r="B32" i="15" s="1"/>
  <c r="B48" i="15" s="1"/>
  <c r="B14" i="15"/>
  <c r="B31" i="15" s="1"/>
  <c r="B47" i="15" s="1"/>
  <c r="B13" i="15"/>
  <c r="B30" i="15" s="1"/>
  <c r="B46" i="15" s="1"/>
  <c r="B12" i="15"/>
  <c r="B29" i="15" s="1"/>
  <c r="B45" i="15" s="1"/>
  <c r="C4" i="15"/>
  <c r="Z57" i="14"/>
  <c r="Y57" i="14"/>
  <c r="J48" i="14"/>
  <c r="J38" i="15" s="1"/>
  <c r="N54" i="15" s="1"/>
  <c r="I48" i="14"/>
  <c r="I38" i="15" s="1"/>
  <c r="M54" i="15" s="1"/>
  <c r="H48" i="14"/>
  <c r="H38" i="15" s="1"/>
  <c r="G48" i="14"/>
  <c r="G38" i="15" s="1"/>
  <c r="F48" i="14"/>
  <c r="F38" i="15" s="1"/>
  <c r="E48" i="14"/>
  <c r="E38" i="15" s="1"/>
  <c r="D48" i="14"/>
  <c r="D38" i="15" s="1"/>
  <c r="C48" i="14"/>
  <c r="C38" i="15" s="1"/>
  <c r="J47" i="14"/>
  <c r="X56" i="14" s="1"/>
  <c r="X57" i="14" s="1"/>
  <c r="I47" i="14"/>
  <c r="W56" i="14" s="1"/>
  <c r="W57" i="14" s="1"/>
  <c r="H47" i="14"/>
  <c r="L56" i="14" s="1"/>
  <c r="G47" i="14"/>
  <c r="K56" i="14" s="1"/>
  <c r="F47" i="14"/>
  <c r="H56" i="14" s="1"/>
  <c r="E47" i="14"/>
  <c r="G56" i="14" s="1"/>
  <c r="D47" i="14"/>
  <c r="D56" i="14" s="1"/>
  <c r="C47" i="14"/>
  <c r="C56" i="14" s="1"/>
  <c r="U28" i="14"/>
  <c r="U21" i="15" s="1"/>
  <c r="V21" i="15" s="1"/>
  <c r="T28" i="14"/>
  <c r="T21" i="15" s="1"/>
  <c r="L54" i="15" s="1"/>
  <c r="S28" i="14"/>
  <c r="S21" i="15" s="1"/>
  <c r="K54" i="15" s="1"/>
  <c r="Q28" i="14"/>
  <c r="Q21" i="15" s="1"/>
  <c r="R21" i="15" s="1"/>
  <c r="P28" i="14"/>
  <c r="P21" i="15" s="1"/>
  <c r="J54" i="15" s="1"/>
  <c r="O28" i="14"/>
  <c r="O21" i="15" s="1"/>
  <c r="I54" i="15" s="1"/>
  <c r="M28" i="14"/>
  <c r="M21" i="15" s="1"/>
  <c r="N21" i="15" s="1"/>
  <c r="L28" i="14"/>
  <c r="K28" i="14"/>
  <c r="E28" i="14"/>
  <c r="F55" i="14" s="1"/>
  <c r="D28" i="14"/>
  <c r="D21" i="15" s="1"/>
  <c r="C28" i="14"/>
  <c r="C21" i="15" s="1"/>
  <c r="B28" i="14"/>
  <c r="Y27" i="14"/>
  <c r="Y28" i="14" s="1"/>
  <c r="X27" i="14"/>
  <c r="X28" i="14" s="1"/>
  <c r="W27" i="14"/>
  <c r="W28" i="14" s="1"/>
  <c r="U27" i="14"/>
  <c r="U55" i="14" s="1"/>
  <c r="U57" i="14" s="1"/>
  <c r="T27" i="14"/>
  <c r="T55" i="14" s="1"/>
  <c r="T57" i="14" s="1"/>
  <c r="S27" i="14"/>
  <c r="S55" i="14" s="1"/>
  <c r="S57" i="14" s="1"/>
  <c r="Q27" i="14"/>
  <c r="Q55" i="14" s="1"/>
  <c r="Q57" i="14" s="1"/>
  <c r="P27" i="14"/>
  <c r="P55" i="14" s="1"/>
  <c r="P57" i="14" s="1"/>
  <c r="O27" i="14"/>
  <c r="O55" i="14" s="1"/>
  <c r="O57" i="14" s="1"/>
  <c r="M27" i="14"/>
  <c r="M55" i="14" s="1"/>
  <c r="M57" i="14" s="1"/>
  <c r="L27" i="14"/>
  <c r="L55" i="14" s="1"/>
  <c r="L57" i="14" s="1"/>
  <c r="K27" i="14"/>
  <c r="K55" i="14" s="1"/>
  <c r="K57" i="14" s="1"/>
  <c r="I27" i="14"/>
  <c r="I55" i="14" s="1"/>
  <c r="I57" i="14" s="1"/>
  <c r="H27" i="14"/>
  <c r="H55" i="14" s="1"/>
  <c r="H57" i="14" s="1"/>
  <c r="G27" i="14"/>
  <c r="E27" i="14"/>
  <c r="E55" i="14" s="1"/>
  <c r="E57" i="14" s="1"/>
  <c r="D27" i="14"/>
  <c r="D55" i="14" s="1"/>
  <c r="C27" i="14"/>
  <c r="C55" i="14" s="1"/>
  <c r="C57" i="14" s="1"/>
  <c r="Z26" i="14"/>
  <c r="V26" i="14"/>
  <c r="R26" i="14"/>
  <c r="N26" i="14"/>
  <c r="J26" i="14"/>
  <c r="F26" i="14"/>
  <c r="Z25" i="14"/>
  <c r="V25" i="14"/>
  <c r="R25" i="14"/>
  <c r="N25" i="14"/>
  <c r="J25" i="14"/>
  <c r="F25" i="14"/>
  <c r="Z24" i="14"/>
  <c r="V24" i="14"/>
  <c r="R24" i="14"/>
  <c r="N24" i="14"/>
  <c r="J24" i="14"/>
  <c r="F24" i="14"/>
  <c r="Z23" i="14"/>
  <c r="V23" i="14"/>
  <c r="R23" i="14"/>
  <c r="N23" i="14"/>
  <c r="J23" i="14"/>
  <c r="F23" i="14"/>
  <c r="Z22" i="14"/>
  <c r="V22" i="14"/>
  <c r="R22" i="14"/>
  <c r="N22" i="14"/>
  <c r="J22" i="14"/>
  <c r="F22" i="14"/>
  <c r="Z21" i="14"/>
  <c r="V21" i="14"/>
  <c r="R21" i="14"/>
  <c r="N21" i="14"/>
  <c r="J21" i="14"/>
  <c r="F21" i="14"/>
  <c r="Z20" i="14"/>
  <c r="V20" i="14"/>
  <c r="R20" i="14"/>
  <c r="N20" i="14"/>
  <c r="J20" i="14"/>
  <c r="F20" i="14"/>
  <c r="Z19" i="14"/>
  <c r="V19" i="14"/>
  <c r="R19" i="14"/>
  <c r="N19" i="14"/>
  <c r="J19" i="14"/>
  <c r="F19" i="14"/>
  <c r="Z18" i="14"/>
  <c r="V18" i="14"/>
  <c r="R18" i="14"/>
  <c r="N18" i="14"/>
  <c r="J18" i="14"/>
  <c r="F18" i="14"/>
  <c r="Z17" i="14"/>
  <c r="V17" i="14"/>
  <c r="R17" i="14"/>
  <c r="N17" i="14"/>
  <c r="J17" i="14"/>
  <c r="F17" i="14"/>
  <c r="Z16" i="14"/>
  <c r="V16" i="14"/>
  <c r="R16" i="14"/>
  <c r="N16" i="14"/>
  <c r="J16" i="14"/>
  <c r="F16" i="14"/>
  <c r="Z15" i="14"/>
  <c r="V15" i="14"/>
  <c r="R15" i="14"/>
  <c r="N15" i="14"/>
  <c r="J15" i="14"/>
  <c r="J27" i="14" s="1"/>
  <c r="J28" i="14" s="1"/>
  <c r="F15" i="14"/>
  <c r="F28" i="14" s="1"/>
  <c r="D3" i="14"/>
  <c r="Z56" i="13"/>
  <c r="Y56" i="13"/>
  <c r="J48" i="13"/>
  <c r="J37" i="15" s="1"/>
  <c r="N53" i="15" s="1"/>
  <c r="I48" i="13"/>
  <c r="I37" i="15" s="1"/>
  <c r="M53" i="15" s="1"/>
  <c r="H48" i="13"/>
  <c r="H37" i="15" s="1"/>
  <c r="G48" i="13"/>
  <c r="G37" i="15" s="1"/>
  <c r="F48" i="13"/>
  <c r="F37" i="15" s="1"/>
  <c r="E48" i="13"/>
  <c r="E37" i="15" s="1"/>
  <c r="D48" i="13"/>
  <c r="D37" i="15" s="1"/>
  <c r="C48" i="13"/>
  <c r="C37" i="15" s="1"/>
  <c r="J47" i="13"/>
  <c r="X55" i="13" s="1"/>
  <c r="X56" i="13" s="1"/>
  <c r="I47" i="13"/>
  <c r="W55" i="13" s="1"/>
  <c r="W56" i="13" s="1"/>
  <c r="H47" i="13"/>
  <c r="L55" i="13" s="1"/>
  <c r="G47" i="13"/>
  <c r="K55" i="13" s="1"/>
  <c r="F47" i="13"/>
  <c r="H55" i="13" s="1"/>
  <c r="E47" i="13"/>
  <c r="G55" i="13" s="1"/>
  <c r="D47" i="13"/>
  <c r="D55" i="13" s="1"/>
  <c r="C47" i="13"/>
  <c r="C55" i="13" s="1"/>
  <c r="U28" i="13"/>
  <c r="U20" i="15" s="1"/>
  <c r="V20" i="15" s="1"/>
  <c r="T28" i="13"/>
  <c r="T20" i="15" s="1"/>
  <c r="L53" i="15" s="1"/>
  <c r="S28" i="13"/>
  <c r="S20" i="15" s="1"/>
  <c r="K53" i="15" s="1"/>
  <c r="Q28" i="13"/>
  <c r="Q20" i="15" s="1"/>
  <c r="R20" i="15" s="1"/>
  <c r="P28" i="13"/>
  <c r="P20" i="15" s="1"/>
  <c r="J53" i="15" s="1"/>
  <c r="O28" i="13"/>
  <c r="O20" i="15" s="1"/>
  <c r="I53" i="15" s="1"/>
  <c r="M28" i="13"/>
  <c r="M20" i="15" s="1"/>
  <c r="N20" i="15" s="1"/>
  <c r="L28" i="13"/>
  <c r="H53" i="15" s="1"/>
  <c r="K28" i="13"/>
  <c r="G53" i="15" s="1"/>
  <c r="E28" i="13"/>
  <c r="E20" i="15" s="1"/>
  <c r="F20" i="15" s="1"/>
  <c r="D28" i="13"/>
  <c r="D53" i="15" s="1"/>
  <c r="C28" i="13"/>
  <c r="C53" i="15" s="1"/>
  <c r="B28" i="13"/>
  <c r="Y27" i="13"/>
  <c r="Y28" i="13" s="1"/>
  <c r="X27" i="13"/>
  <c r="X28" i="13" s="1"/>
  <c r="W27" i="13"/>
  <c r="W28" i="13" s="1"/>
  <c r="U27" i="13"/>
  <c r="U54" i="13" s="1"/>
  <c r="U56" i="13" s="1"/>
  <c r="T27" i="13"/>
  <c r="T54" i="13" s="1"/>
  <c r="T56" i="13" s="1"/>
  <c r="S27" i="13"/>
  <c r="S54" i="13" s="1"/>
  <c r="S56" i="13" s="1"/>
  <c r="Q27" i="13"/>
  <c r="Q54" i="13" s="1"/>
  <c r="Q56" i="13" s="1"/>
  <c r="P27" i="13"/>
  <c r="P54" i="13" s="1"/>
  <c r="P56" i="13" s="1"/>
  <c r="O27" i="13"/>
  <c r="O54" i="13" s="1"/>
  <c r="O56" i="13" s="1"/>
  <c r="M27" i="13"/>
  <c r="M54" i="13" s="1"/>
  <c r="M56" i="13" s="1"/>
  <c r="L27" i="13"/>
  <c r="L54" i="13" s="1"/>
  <c r="L56" i="13" s="1"/>
  <c r="K27" i="13"/>
  <c r="K54" i="13" s="1"/>
  <c r="K56" i="13" s="1"/>
  <c r="I27" i="13"/>
  <c r="H27" i="13"/>
  <c r="H54" i="13" s="1"/>
  <c r="H56" i="13" s="1"/>
  <c r="G27" i="13"/>
  <c r="E27" i="13"/>
  <c r="E54" i="13" s="1"/>
  <c r="E56" i="13" s="1"/>
  <c r="D27" i="13"/>
  <c r="D54" i="13" s="1"/>
  <c r="D56" i="13" s="1"/>
  <c r="C27" i="13"/>
  <c r="C54" i="13" s="1"/>
  <c r="C56" i="13" s="1"/>
  <c r="Z26" i="13"/>
  <c r="V26" i="13"/>
  <c r="R26" i="13"/>
  <c r="N26" i="13"/>
  <c r="J26" i="13"/>
  <c r="F26" i="13"/>
  <c r="Z25" i="13"/>
  <c r="V25" i="13"/>
  <c r="R25" i="13"/>
  <c r="N25" i="13"/>
  <c r="J25" i="13"/>
  <c r="F25" i="13"/>
  <c r="Z24" i="13"/>
  <c r="V24" i="13"/>
  <c r="R24" i="13"/>
  <c r="N24" i="13"/>
  <c r="J24" i="13"/>
  <c r="F24" i="13"/>
  <c r="Z23" i="13"/>
  <c r="V23" i="13"/>
  <c r="R23" i="13"/>
  <c r="N23" i="13"/>
  <c r="J23" i="13"/>
  <c r="F23" i="13"/>
  <c r="Z22" i="13"/>
  <c r="V22" i="13"/>
  <c r="R22" i="13"/>
  <c r="N22" i="13"/>
  <c r="J22" i="13"/>
  <c r="F22" i="13"/>
  <c r="Z21" i="13"/>
  <c r="V21" i="13"/>
  <c r="R21" i="13"/>
  <c r="N21" i="13"/>
  <c r="J21" i="13"/>
  <c r="F21" i="13"/>
  <c r="Z20" i="13"/>
  <c r="V20" i="13"/>
  <c r="R20" i="13"/>
  <c r="N20" i="13"/>
  <c r="J20" i="13"/>
  <c r="F20" i="13"/>
  <c r="Z19" i="13"/>
  <c r="V19" i="13"/>
  <c r="R19" i="13"/>
  <c r="N19" i="13"/>
  <c r="J19" i="13"/>
  <c r="F19" i="13"/>
  <c r="Z18" i="13"/>
  <c r="V18" i="13"/>
  <c r="R18" i="13"/>
  <c r="N18" i="13"/>
  <c r="J18" i="13"/>
  <c r="F18" i="13"/>
  <c r="Z17" i="13"/>
  <c r="V17" i="13"/>
  <c r="R17" i="13"/>
  <c r="N17" i="13"/>
  <c r="J17" i="13"/>
  <c r="F17" i="13"/>
  <c r="Z16" i="13"/>
  <c r="V16" i="13"/>
  <c r="R16" i="13"/>
  <c r="N16" i="13"/>
  <c r="J16" i="13"/>
  <c r="F16" i="13"/>
  <c r="Z15" i="13"/>
  <c r="Z27" i="13" s="1"/>
  <c r="Z28" i="13" s="1"/>
  <c r="V15" i="13"/>
  <c r="V28" i="13" s="1"/>
  <c r="V54" i="13" s="1"/>
  <c r="R15" i="13"/>
  <c r="N15" i="13"/>
  <c r="N28" i="13" s="1"/>
  <c r="N54" i="13" s="1"/>
  <c r="J15" i="13"/>
  <c r="J27" i="13" s="1"/>
  <c r="J28" i="13" s="1"/>
  <c r="J54" i="13" s="1"/>
  <c r="F15" i="13"/>
  <c r="F28" i="13" s="1"/>
  <c r="D3" i="13"/>
  <c r="Z57" i="12"/>
  <c r="Y57" i="12"/>
  <c r="J48" i="12"/>
  <c r="J36" i="15" s="1"/>
  <c r="N52" i="15" s="1"/>
  <c r="I48" i="12"/>
  <c r="I36" i="15" s="1"/>
  <c r="M52" i="15" s="1"/>
  <c r="H48" i="12"/>
  <c r="H36" i="15" s="1"/>
  <c r="G48" i="12"/>
  <c r="G36" i="15" s="1"/>
  <c r="F48" i="12"/>
  <c r="F36" i="15" s="1"/>
  <c r="E48" i="12"/>
  <c r="E36" i="15" s="1"/>
  <c r="D48" i="12"/>
  <c r="D36" i="15" s="1"/>
  <c r="C48" i="12"/>
  <c r="C36" i="15" s="1"/>
  <c r="J47" i="12"/>
  <c r="X56" i="12" s="1"/>
  <c r="X57" i="12" s="1"/>
  <c r="I47" i="12"/>
  <c r="W56" i="12" s="1"/>
  <c r="W57" i="12" s="1"/>
  <c r="H47" i="12"/>
  <c r="L56" i="12" s="1"/>
  <c r="G47" i="12"/>
  <c r="K56" i="12" s="1"/>
  <c r="F47" i="12"/>
  <c r="H56" i="12" s="1"/>
  <c r="E47" i="12"/>
  <c r="G56" i="12" s="1"/>
  <c r="D47" i="12"/>
  <c r="D56" i="12" s="1"/>
  <c r="C47" i="12"/>
  <c r="C56" i="12" s="1"/>
  <c r="U28" i="12"/>
  <c r="U19" i="15" s="1"/>
  <c r="V19" i="15" s="1"/>
  <c r="T28" i="12"/>
  <c r="T19" i="15" s="1"/>
  <c r="L52" i="15" s="1"/>
  <c r="S28" i="12"/>
  <c r="S19" i="15" s="1"/>
  <c r="K52" i="15" s="1"/>
  <c r="Q28" i="12"/>
  <c r="Q19" i="15" s="1"/>
  <c r="R19" i="15" s="1"/>
  <c r="P28" i="12"/>
  <c r="P19" i="15" s="1"/>
  <c r="J52" i="15" s="1"/>
  <c r="O28" i="12"/>
  <c r="O19" i="15" s="1"/>
  <c r="I52" i="15" s="1"/>
  <c r="M28" i="12"/>
  <c r="M19" i="15" s="1"/>
  <c r="N19" i="15" s="1"/>
  <c r="L28" i="12"/>
  <c r="K28" i="12"/>
  <c r="E28" i="12"/>
  <c r="E19" i="15" s="1"/>
  <c r="F19" i="15" s="1"/>
  <c r="D28" i="12"/>
  <c r="D19" i="15" s="1"/>
  <c r="C28" i="12"/>
  <c r="B28" i="12"/>
  <c r="Y27" i="12"/>
  <c r="Y28" i="12" s="1"/>
  <c r="X27" i="12"/>
  <c r="X28" i="12" s="1"/>
  <c r="W27" i="12"/>
  <c r="W28" i="12" s="1"/>
  <c r="U27" i="12"/>
  <c r="U55" i="12" s="1"/>
  <c r="U57" i="12" s="1"/>
  <c r="T27" i="12"/>
  <c r="T55" i="12" s="1"/>
  <c r="T57" i="12" s="1"/>
  <c r="S27" i="12"/>
  <c r="S55" i="12" s="1"/>
  <c r="S57" i="12" s="1"/>
  <c r="Q27" i="12"/>
  <c r="Q55" i="12" s="1"/>
  <c r="Q57" i="12" s="1"/>
  <c r="P27" i="12"/>
  <c r="P55" i="12" s="1"/>
  <c r="P57" i="12" s="1"/>
  <c r="O27" i="12"/>
  <c r="O55" i="12" s="1"/>
  <c r="O57" i="12" s="1"/>
  <c r="M27" i="12"/>
  <c r="M55" i="12" s="1"/>
  <c r="M57" i="12" s="1"/>
  <c r="L27" i="12"/>
  <c r="L55" i="12" s="1"/>
  <c r="L57" i="12" s="1"/>
  <c r="K27" i="12"/>
  <c r="K55" i="12" s="1"/>
  <c r="K57" i="12" s="1"/>
  <c r="I27" i="12"/>
  <c r="I55" i="12" s="1"/>
  <c r="I57" i="12" s="1"/>
  <c r="H27" i="12"/>
  <c r="G27" i="12"/>
  <c r="G55" i="12" s="1"/>
  <c r="G57" i="12" s="1"/>
  <c r="E27" i="12"/>
  <c r="E55" i="12" s="1"/>
  <c r="E57" i="12" s="1"/>
  <c r="D27" i="12"/>
  <c r="D55" i="12" s="1"/>
  <c r="D57" i="12" s="1"/>
  <c r="C27" i="12"/>
  <c r="C55" i="12" s="1"/>
  <c r="Z26" i="12"/>
  <c r="V26" i="12"/>
  <c r="R26" i="12"/>
  <c r="N26" i="12"/>
  <c r="J26" i="12"/>
  <c r="F26" i="12"/>
  <c r="Z25" i="12"/>
  <c r="V25" i="12"/>
  <c r="R25" i="12"/>
  <c r="N25" i="12"/>
  <c r="J25" i="12"/>
  <c r="F25" i="12"/>
  <c r="Z24" i="12"/>
  <c r="V24" i="12"/>
  <c r="R24" i="12"/>
  <c r="N24" i="12"/>
  <c r="J24" i="12"/>
  <c r="F24" i="12"/>
  <c r="Z23" i="12"/>
  <c r="V23" i="12"/>
  <c r="R23" i="12"/>
  <c r="N23" i="12"/>
  <c r="J23" i="12"/>
  <c r="F23" i="12"/>
  <c r="Z22" i="12"/>
  <c r="V22" i="12"/>
  <c r="R22" i="12"/>
  <c r="N22" i="12"/>
  <c r="J22" i="12"/>
  <c r="F22" i="12"/>
  <c r="Z21" i="12"/>
  <c r="V21" i="12"/>
  <c r="R21" i="12"/>
  <c r="N21" i="12"/>
  <c r="J21" i="12"/>
  <c r="F21" i="12"/>
  <c r="Z20" i="12"/>
  <c r="V20" i="12"/>
  <c r="R20" i="12"/>
  <c r="N20" i="12"/>
  <c r="J20" i="12"/>
  <c r="F20" i="12"/>
  <c r="Z19" i="12"/>
  <c r="V19" i="12"/>
  <c r="R19" i="12"/>
  <c r="N19" i="12"/>
  <c r="J19" i="12"/>
  <c r="F19" i="12"/>
  <c r="Z18" i="12"/>
  <c r="V18" i="12"/>
  <c r="R18" i="12"/>
  <c r="N18" i="12"/>
  <c r="J18" i="12"/>
  <c r="F18" i="12"/>
  <c r="Z17" i="12"/>
  <c r="V17" i="12"/>
  <c r="R17" i="12"/>
  <c r="N17" i="12"/>
  <c r="J17" i="12"/>
  <c r="F17" i="12"/>
  <c r="Z16" i="12"/>
  <c r="V16" i="12"/>
  <c r="R16" i="12"/>
  <c r="N16" i="12"/>
  <c r="J16" i="12"/>
  <c r="F16" i="12"/>
  <c r="Z15" i="12"/>
  <c r="Z27" i="12" s="1"/>
  <c r="Z28" i="12" s="1"/>
  <c r="V15" i="12"/>
  <c r="V28" i="12" s="1"/>
  <c r="V55" i="12" s="1"/>
  <c r="R15" i="12"/>
  <c r="R28" i="12" s="1"/>
  <c r="R55" i="12" s="1"/>
  <c r="N15" i="12"/>
  <c r="N28" i="12" s="1"/>
  <c r="N55" i="12" s="1"/>
  <c r="J15" i="12"/>
  <c r="J27" i="12" s="1"/>
  <c r="J28" i="12" s="1"/>
  <c r="F15" i="12"/>
  <c r="F28" i="12" s="1"/>
  <c r="D3" i="12"/>
  <c r="Z57" i="11"/>
  <c r="Y57" i="11"/>
  <c r="J48" i="11"/>
  <c r="J35" i="15" s="1"/>
  <c r="N51" i="15" s="1"/>
  <c r="I48" i="11"/>
  <c r="I35" i="15" s="1"/>
  <c r="M51" i="15" s="1"/>
  <c r="H48" i="11"/>
  <c r="H35" i="15" s="1"/>
  <c r="G48" i="11"/>
  <c r="G35" i="15" s="1"/>
  <c r="F48" i="11"/>
  <c r="F35" i="15" s="1"/>
  <c r="E48" i="11"/>
  <c r="E35" i="15" s="1"/>
  <c r="D48" i="11"/>
  <c r="D35" i="15" s="1"/>
  <c r="C48" i="11"/>
  <c r="C35" i="15" s="1"/>
  <c r="J47" i="11"/>
  <c r="X56" i="11" s="1"/>
  <c r="X57" i="11" s="1"/>
  <c r="I47" i="11"/>
  <c r="W56" i="11" s="1"/>
  <c r="W57" i="11" s="1"/>
  <c r="H47" i="11"/>
  <c r="L56" i="11" s="1"/>
  <c r="G47" i="11"/>
  <c r="K56" i="11" s="1"/>
  <c r="F47" i="11"/>
  <c r="H56" i="11" s="1"/>
  <c r="E47" i="11"/>
  <c r="G56" i="11" s="1"/>
  <c r="D47" i="11"/>
  <c r="D56" i="11" s="1"/>
  <c r="C47" i="11"/>
  <c r="C56" i="11" s="1"/>
  <c r="U28" i="11"/>
  <c r="U18" i="15" s="1"/>
  <c r="V18" i="15" s="1"/>
  <c r="T28" i="11"/>
  <c r="T18" i="15" s="1"/>
  <c r="L51" i="15" s="1"/>
  <c r="S28" i="11"/>
  <c r="S18" i="15" s="1"/>
  <c r="K51" i="15" s="1"/>
  <c r="Q28" i="11"/>
  <c r="Q18" i="15" s="1"/>
  <c r="R18" i="15" s="1"/>
  <c r="P28" i="11"/>
  <c r="P18" i="15" s="1"/>
  <c r="J51" i="15" s="1"/>
  <c r="O28" i="11"/>
  <c r="O18" i="15" s="1"/>
  <c r="I51" i="15" s="1"/>
  <c r="M28" i="11"/>
  <c r="M18" i="15" s="1"/>
  <c r="N18" i="15" s="1"/>
  <c r="L28" i="11"/>
  <c r="H51" i="15" s="1"/>
  <c r="K28" i="11"/>
  <c r="E28" i="11"/>
  <c r="E18" i="15" s="1"/>
  <c r="F18" i="15" s="1"/>
  <c r="D28" i="11"/>
  <c r="D51" i="15" s="1"/>
  <c r="C28" i="11"/>
  <c r="C18" i="15" s="1"/>
  <c r="B28" i="11"/>
  <c r="Y27" i="11"/>
  <c r="Y28" i="11" s="1"/>
  <c r="X27" i="11"/>
  <c r="X28" i="11" s="1"/>
  <c r="W27" i="11"/>
  <c r="W28" i="11" s="1"/>
  <c r="U27" i="11"/>
  <c r="U55" i="11" s="1"/>
  <c r="U57" i="11" s="1"/>
  <c r="T27" i="11"/>
  <c r="T55" i="11" s="1"/>
  <c r="T57" i="11" s="1"/>
  <c r="S27" i="11"/>
  <c r="S55" i="11" s="1"/>
  <c r="S57" i="11" s="1"/>
  <c r="Q27" i="11"/>
  <c r="Q55" i="11" s="1"/>
  <c r="Q57" i="11" s="1"/>
  <c r="P27" i="11"/>
  <c r="P55" i="11" s="1"/>
  <c r="P57" i="11" s="1"/>
  <c r="O27" i="11"/>
  <c r="O55" i="11" s="1"/>
  <c r="O57" i="11" s="1"/>
  <c r="M27" i="11"/>
  <c r="M55" i="11" s="1"/>
  <c r="M57" i="11" s="1"/>
  <c r="L27" i="11"/>
  <c r="L55" i="11" s="1"/>
  <c r="L57" i="11" s="1"/>
  <c r="K27" i="11"/>
  <c r="K55" i="11" s="1"/>
  <c r="I27" i="11"/>
  <c r="H27" i="11"/>
  <c r="H55" i="11" s="1"/>
  <c r="H57" i="11" s="1"/>
  <c r="G27" i="11"/>
  <c r="G55" i="11" s="1"/>
  <c r="G57" i="11" s="1"/>
  <c r="E27" i="11"/>
  <c r="E55" i="11" s="1"/>
  <c r="E57" i="11" s="1"/>
  <c r="D27" i="11"/>
  <c r="D55" i="11" s="1"/>
  <c r="C27" i="11"/>
  <c r="C55" i="11" s="1"/>
  <c r="Z26" i="11"/>
  <c r="V26" i="11"/>
  <c r="R26" i="11"/>
  <c r="N26" i="11"/>
  <c r="J26" i="11"/>
  <c r="F26" i="11"/>
  <c r="Z25" i="11"/>
  <c r="V25" i="11"/>
  <c r="R25" i="11"/>
  <c r="N25" i="11"/>
  <c r="J25" i="11"/>
  <c r="F25" i="11"/>
  <c r="Z24" i="11"/>
  <c r="V24" i="11"/>
  <c r="R24" i="11"/>
  <c r="N24" i="11"/>
  <c r="J24" i="11"/>
  <c r="F24" i="11"/>
  <c r="Z23" i="11"/>
  <c r="V23" i="11"/>
  <c r="R23" i="11"/>
  <c r="N23" i="11"/>
  <c r="J23" i="11"/>
  <c r="F23" i="11"/>
  <c r="Z22" i="11"/>
  <c r="V22" i="11"/>
  <c r="R22" i="11"/>
  <c r="N22" i="11"/>
  <c r="J22" i="11"/>
  <c r="F22" i="11"/>
  <c r="Z21" i="11"/>
  <c r="V21" i="11"/>
  <c r="R21" i="11"/>
  <c r="N21" i="11"/>
  <c r="J21" i="11"/>
  <c r="F21" i="11"/>
  <c r="Z20" i="11"/>
  <c r="V20" i="11"/>
  <c r="R20" i="11"/>
  <c r="N20" i="11"/>
  <c r="J20" i="11"/>
  <c r="F20" i="11"/>
  <c r="Z19" i="11"/>
  <c r="V19" i="11"/>
  <c r="R19" i="11"/>
  <c r="N19" i="11"/>
  <c r="J19" i="11"/>
  <c r="F19" i="11"/>
  <c r="Z18" i="11"/>
  <c r="V18" i="11"/>
  <c r="R18" i="11"/>
  <c r="N18" i="11"/>
  <c r="J18" i="11"/>
  <c r="F18" i="11"/>
  <c r="Z17" i="11"/>
  <c r="V17" i="11"/>
  <c r="R17" i="11"/>
  <c r="N17" i="11"/>
  <c r="J17" i="11"/>
  <c r="F17" i="11"/>
  <c r="Z16" i="11"/>
  <c r="V16" i="11"/>
  <c r="R16" i="11"/>
  <c r="N16" i="11"/>
  <c r="J16" i="11"/>
  <c r="F16" i="11"/>
  <c r="Z15" i="11"/>
  <c r="V15" i="11"/>
  <c r="V28" i="11" s="1"/>
  <c r="V55" i="11" s="1"/>
  <c r="R15" i="11"/>
  <c r="R28" i="11" s="1"/>
  <c r="R55" i="11" s="1"/>
  <c r="N15" i="11"/>
  <c r="N28" i="11" s="1"/>
  <c r="N55" i="11" s="1"/>
  <c r="J15" i="11"/>
  <c r="F15" i="11"/>
  <c r="D3" i="11"/>
  <c r="Z57" i="10"/>
  <c r="Y57" i="10"/>
  <c r="J48" i="10"/>
  <c r="J34" i="15" s="1"/>
  <c r="N50" i="15" s="1"/>
  <c r="I48" i="10"/>
  <c r="I34" i="15" s="1"/>
  <c r="M50" i="15" s="1"/>
  <c r="H48" i="10"/>
  <c r="H34" i="15" s="1"/>
  <c r="G48" i="10"/>
  <c r="G34" i="15" s="1"/>
  <c r="F48" i="10"/>
  <c r="F34" i="15" s="1"/>
  <c r="E48" i="10"/>
  <c r="E34" i="15" s="1"/>
  <c r="D48" i="10"/>
  <c r="D34" i="15" s="1"/>
  <c r="C48" i="10"/>
  <c r="C34" i="15" s="1"/>
  <c r="J47" i="10"/>
  <c r="X56" i="10" s="1"/>
  <c r="X57" i="10" s="1"/>
  <c r="I47" i="10"/>
  <c r="W56" i="10" s="1"/>
  <c r="W57" i="10" s="1"/>
  <c r="H47" i="10"/>
  <c r="L56" i="10" s="1"/>
  <c r="G47" i="10"/>
  <c r="K56" i="10" s="1"/>
  <c r="F47" i="10"/>
  <c r="H56" i="10" s="1"/>
  <c r="E47" i="10"/>
  <c r="G56" i="10" s="1"/>
  <c r="D47" i="10"/>
  <c r="D56" i="10" s="1"/>
  <c r="C47" i="10"/>
  <c r="C56" i="10" s="1"/>
  <c r="U28" i="10"/>
  <c r="U17" i="15" s="1"/>
  <c r="V17" i="15" s="1"/>
  <c r="T28" i="10"/>
  <c r="T17" i="15" s="1"/>
  <c r="L50" i="15" s="1"/>
  <c r="S28" i="10"/>
  <c r="S17" i="15" s="1"/>
  <c r="K50" i="15" s="1"/>
  <c r="Q28" i="10"/>
  <c r="Q17" i="15" s="1"/>
  <c r="R17" i="15" s="1"/>
  <c r="P28" i="10"/>
  <c r="P17" i="15" s="1"/>
  <c r="J50" i="15" s="1"/>
  <c r="O28" i="10"/>
  <c r="O17" i="15" s="1"/>
  <c r="I50" i="15" s="1"/>
  <c r="M28" i="10"/>
  <c r="M17" i="15" s="1"/>
  <c r="N17" i="15" s="1"/>
  <c r="L28" i="10"/>
  <c r="L17" i="15" s="1"/>
  <c r="K28" i="10"/>
  <c r="K17" i="15" s="1"/>
  <c r="E28" i="10"/>
  <c r="D28" i="10"/>
  <c r="C28" i="10"/>
  <c r="C50" i="15" s="1"/>
  <c r="B28" i="10"/>
  <c r="Y27" i="10"/>
  <c r="Y28" i="10" s="1"/>
  <c r="X27" i="10"/>
  <c r="X28" i="10" s="1"/>
  <c r="W27" i="10"/>
  <c r="W28" i="10" s="1"/>
  <c r="U27" i="10"/>
  <c r="U55" i="10" s="1"/>
  <c r="U57" i="10" s="1"/>
  <c r="T27" i="10"/>
  <c r="T55" i="10" s="1"/>
  <c r="T57" i="10" s="1"/>
  <c r="S27" i="10"/>
  <c r="S55" i="10" s="1"/>
  <c r="S57" i="10" s="1"/>
  <c r="Q27" i="10"/>
  <c r="Q55" i="10" s="1"/>
  <c r="Q57" i="10" s="1"/>
  <c r="P27" i="10"/>
  <c r="P55" i="10" s="1"/>
  <c r="P57" i="10" s="1"/>
  <c r="O27" i="10"/>
  <c r="O55" i="10" s="1"/>
  <c r="O57" i="10" s="1"/>
  <c r="M27" i="10"/>
  <c r="M55" i="10" s="1"/>
  <c r="M57" i="10" s="1"/>
  <c r="L27" i="10"/>
  <c r="L55" i="10" s="1"/>
  <c r="L57" i="10" s="1"/>
  <c r="K27" i="10"/>
  <c r="K55" i="10" s="1"/>
  <c r="I27" i="10"/>
  <c r="I55" i="10" s="1"/>
  <c r="I57" i="10" s="1"/>
  <c r="H27" i="10"/>
  <c r="H55" i="10" s="1"/>
  <c r="H57" i="10" s="1"/>
  <c r="G27" i="10"/>
  <c r="E27" i="10"/>
  <c r="E55" i="10" s="1"/>
  <c r="E57" i="10" s="1"/>
  <c r="D27" i="10"/>
  <c r="D55" i="10" s="1"/>
  <c r="D57" i="10" s="1"/>
  <c r="C27" i="10"/>
  <c r="C55" i="10" s="1"/>
  <c r="C57" i="10" s="1"/>
  <c r="Z26" i="10"/>
  <c r="V26" i="10"/>
  <c r="R26" i="10"/>
  <c r="N26" i="10"/>
  <c r="J26" i="10"/>
  <c r="F26" i="10"/>
  <c r="Z25" i="10"/>
  <c r="V25" i="10"/>
  <c r="R25" i="10"/>
  <c r="N25" i="10"/>
  <c r="J25" i="10"/>
  <c r="F25" i="10"/>
  <c r="Z24" i="10"/>
  <c r="V24" i="10"/>
  <c r="R24" i="10"/>
  <c r="N24" i="10"/>
  <c r="J24" i="10"/>
  <c r="F24" i="10"/>
  <c r="Z23" i="10"/>
  <c r="V23" i="10"/>
  <c r="R23" i="10"/>
  <c r="N23" i="10"/>
  <c r="J23" i="10"/>
  <c r="F23" i="10"/>
  <c r="Z22" i="10"/>
  <c r="V22" i="10"/>
  <c r="R22" i="10"/>
  <c r="N22" i="10"/>
  <c r="J22" i="10"/>
  <c r="F22" i="10"/>
  <c r="Z21" i="10"/>
  <c r="V21" i="10"/>
  <c r="R21" i="10"/>
  <c r="N21" i="10"/>
  <c r="J21" i="10"/>
  <c r="F21" i="10"/>
  <c r="Z20" i="10"/>
  <c r="V20" i="10"/>
  <c r="R20" i="10"/>
  <c r="N20" i="10"/>
  <c r="J20" i="10"/>
  <c r="F20" i="10"/>
  <c r="Z19" i="10"/>
  <c r="V19" i="10"/>
  <c r="R19" i="10"/>
  <c r="N19" i="10"/>
  <c r="J19" i="10"/>
  <c r="F19" i="10"/>
  <c r="Z18" i="10"/>
  <c r="V18" i="10"/>
  <c r="R18" i="10"/>
  <c r="N18" i="10"/>
  <c r="J18" i="10"/>
  <c r="F18" i="10"/>
  <c r="Z17" i="10"/>
  <c r="V17" i="10"/>
  <c r="R17" i="10"/>
  <c r="N17" i="10"/>
  <c r="J17" i="10"/>
  <c r="F17" i="10"/>
  <c r="Z16" i="10"/>
  <c r="V16" i="10"/>
  <c r="R16" i="10"/>
  <c r="N16" i="10"/>
  <c r="J16" i="10"/>
  <c r="F16" i="10"/>
  <c r="Z15" i="10"/>
  <c r="V15" i="10"/>
  <c r="R15" i="10"/>
  <c r="N15" i="10"/>
  <c r="J15" i="10"/>
  <c r="J27" i="10" s="1"/>
  <c r="J28" i="10" s="1"/>
  <c r="F15" i="10"/>
  <c r="D3" i="10"/>
  <c r="Z57" i="9"/>
  <c r="Y57" i="9"/>
  <c r="J48" i="9"/>
  <c r="J33" i="15" s="1"/>
  <c r="N49" i="15" s="1"/>
  <c r="I48" i="9"/>
  <c r="I33" i="15" s="1"/>
  <c r="M49" i="15" s="1"/>
  <c r="H48" i="9"/>
  <c r="H33" i="15" s="1"/>
  <c r="G48" i="9"/>
  <c r="G33" i="15" s="1"/>
  <c r="F48" i="9"/>
  <c r="F33" i="15" s="1"/>
  <c r="E48" i="9"/>
  <c r="E33" i="15" s="1"/>
  <c r="D48" i="9"/>
  <c r="D33" i="15" s="1"/>
  <c r="C48" i="9"/>
  <c r="C33" i="15" s="1"/>
  <c r="J47" i="9"/>
  <c r="X56" i="9" s="1"/>
  <c r="X57" i="9" s="1"/>
  <c r="I47" i="9"/>
  <c r="W56" i="9" s="1"/>
  <c r="W57" i="9" s="1"/>
  <c r="H47" i="9"/>
  <c r="L56" i="9" s="1"/>
  <c r="G47" i="9"/>
  <c r="K56" i="9" s="1"/>
  <c r="F47" i="9"/>
  <c r="H56" i="9" s="1"/>
  <c r="E47" i="9"/>
  <c r="G56" i="9" s="1"/>
  <c r="D47" i="9"/>
  <c r="D56" i="9" s="1"/>
  <c r="C47" i="9"/>
  <c r="C56" i="9" s="1"/>
  <c r="U28" i="9"/>
  <c r="U16" i="15" s="1"/>
  <c r="V16" i="15" s="1"/>
  <c r="T28" i="9"/>
  <c r="T16" i="15" s="1"/>
  <c r="L49" i="15" s="1"/>
  <c r="S28" i="9"/>
  <c r="S16" i="15" s="1"/>
  <c r="K49" i="15" s="1"/>
  <c r="Q28" i="9"/>
  <c r="Q16" i="15" s="1"/>
  <c r="R16" i="15" s="1"/>
  <c r="P28" i="9"/>
  <c r="P16" i="15" s="1"/>
  <c r="J49" i="15" s="1"/>
  <c r="O28" i="9"/>
  <c r="O16" i="15" s="1"/>
  <c r="I49" i="15" s="1"/>
  <c r="M28" i="9"/>
  <c r="M16" i="15" s="1"/>
  <c r="N16" i="15" s="1"/>
  <c r="L28" i="9"/>
  <c r="K28" i="9"/>
  <c r="E28" i="9"/>
  <c r="D28" i="9"/>
  <c r="D16" i="15" s="1"/>
  <c r="C28" i="9"/>
  <c r="C16" i="15" s="1"/>
  <c r="B28" i="9"/>
  <c r="Y27" i="9"/>
  <c r="Y28" i="9" s="1"/>
  <c r="X27" i="9"/>
  <c r="X28" i="9" s="1"/>
  <c r="W27" i="9"/>
  <c r="W28" i="9" s="1"/>
  <c r="U27" i="9"/>
  <c r="U55" i="9" s="1"/>
  <c r="U57" i="9" s="1"/>
  <c r="T27" i="9"/>
  <c r="T55" i="9" s="1"/>
  <c r="T57" i="9" s="1"/>
  <c r="S27" i="9"/>
  <c r="S55" i="9" s="1"/>
  <c r="S57" i="9" s="1"/>
  <c r="Q27" i="9"/>
  <c r="Q55" i="9" s="1"/>
  <c r="Q57" i="9" s="1"/>
  <c r="P27" i="9"/>
  <c r="P55" i="9" s="1"/>
  <c r="P57" i="9" s="1"/>
  <c r="O27" i="9"/>
  <c r="O55" i="9" s="1"/>
  <c r="O57" i="9" s="1"/>
  <c r="M27" i="9"/>
  <c r="M55" i="9" s="1"/>
  <c r="M57" i="9" s="1"/>
  <c r="L27" i="9"/>
  <c r="L55" i="9" s="1"/>
  <c r="L57" i="9" s="1"/>
  <c r="K27" i="9"/>
  <c r="K55" i="9" s="1"/>
  <c r="K57" i="9" s="1"/>
  <c r="I27" i="9"/>
  <c r="I55" i="9" s="1"/>
  <c r="I57" i="9" s="1"/>
  <c r="H27" i="9"/>
  <c r="G27" i="9"/>
  <c r="E27" i="9"/>
  <c r="E55" i="9" s="1"/>
  <c r="E57" i="9" s="1"/>
  <c r="D27" i="9"/>
  <c r="D55" i="9" s="1"/>
  <c r="D57" i="9" s="1"/>
  <c r="C27" i="9"/>
  <c r="C55" i="9" s="1"/>
  <c r="Z26" i="9"/>
  <c r="V26" i="9"/>
  <c r="R26" i="9"/>
  <c r="N26" i="9"/>
  <c r="J26" i="9"/>
  <c r="F26" i="9"/>
  <c r="Z25" i="9"/>
  <c r="V25" i="9"/>
  <c r="R25" i="9"/>
  <c r="N25" i="9"/>
  <c r="J25" i="9"/>
  <c r="F25" i="9"/>
  <c r="Z24" i="9"/>
  <c r="V24" i="9"/>
  <c r="R24" i="9"/>
  <c r="N24" i="9"/>
  <c r="J24" i="9"/>
  <c r="F24" i="9"/>
  <c r="Z23" i="9"/>
  <c r="V23" i="9"/>
  <c r="R23" i="9"/>
  <c r="N23" i="9"/>
  <c r="J23" i="9"/>
  <c r="F23" i="9"/>
  <c r="Z22" i="9"/>
  <c r="V22" i="9"/>
  <c r="R22" i="9"/>
  <c r="N22" i="9"/>
  <c r="J22" i="9"/>
  <c r="F22" i="9"/>
  <c r="Z21" i="9"/>
  <c r="V21" i="9"/>
  <c r="R21" i="9"/>
  <c r="N21" i="9"/>
  <c r="J21" i="9"/>
  <c r="F21" i="9"/>
  <c r="Z20" i="9"/>
  <c r="V20" i="9"/>
  <c r="R20" i="9"/>
  <c r="N20" i="9"/>
  <c r="J20" i="9"/>
  <c r="F20" i="9"/>
  <c r="Z19" i="9"/>
  <c r="V19" i="9"/>
  <c r="R19" i="9"/>
  <c r="N19" i="9"/>
  <c r="J19" i="9"/>
  <c r="F19" i="9"/>
  <c r="Z18" i="9"/>
  <c r="V18" i="9"/>
  <c r="R18" i="9"/>
  <c r="N18" i="9"/>
  <c r="J18" i="9"/>
  <c r="F18" i="9"/>
  <c r="Z17" i="9"/>
  <c r="V17" i="9"/>
  <c r="R17" i="9"/>
  <c r="N17" i="9"/>
  <c r="J17" i="9"/>
  <c r="F17" i="9"/>
  <c r="Z16" i="9"/>
  <c r="V16" i="9"/>
  <c r="R16" i="9"/>
  <c r="N16" i="9"/>
  <c r="J16" i="9"/>
  <c r="F16" i="9"/>
  <c r="Z15" i="9"/>
  <c r="Z27" i="9" s="1"/>
  <c r="Z28" i="9" s="1"/>
  <c r="V15" i="9"/>
  <c r="V27" i="9" s="1"/>
  <c r="R15" i="9"/>
  <c r="R28" i="9" s="1"/>
  <c r="R55" i="9" s="1"/>
  <c r="N15" i="9"/>
  <c r="J15" i="9"/>
  <c r="J27" i="9" s="1"/>
  <c r="J28" i="9" s="1"/>
  <c r="F15" i="9"/>
  <c r="D3" i="9"/>
  <c r="Z57" i="8"/>
  <c r="Y57" i="8"/>
  <c r="J48" i="8"/>
  <c r="J32" i="15" s="1"/>
  <c r="N48" i="15" s="1"/>
  <c r="I48" i="8"/>
  <c r="I32" i="15" s="1"/>
  <c r="M48" i="15" s="1"/>
  <c r="H48" i="8"/>
  <c r="H32" i="15" s="1"/>
  <c r="G48" i="8"/>
  <c r="G32" i="15" s="1"/>
  <c r="F48" i="8"/>
  <c r="F32" i="15" s="1"/>
  <c r="E48" i="8"/>
  <c r="E32" i="15" s="1"/>
  <c r="D48" i="8"/>
  <c r="D32" i="15" s="1"/>
  <c r="C48" i="8"/>
  <c r="C32" i="15" s="1"/>
  <c r="J47" i="8"/>
  <c r="X56" i="8" s="1"/>
  <c r="X57" i="8" s="1"/>
  <c r="I47" i="8"/>
  <c r="W56" i="8" s="1"/>
  <c r="W57" i="8" s="1"/>
  <c r="H47" i="8"/>
  <c r="L56" i="8" s="1"/>
  <c r="G47" i="8"/>
  <c r="K56" i="8" s="1"/>
  <c r="F47" i="8"/>
  <c r="H56" i="8" s="1"/>
  <c r="E47" i="8"/>
  <c r="G56" i="8" s="1"/>
  <c r="D47" i="8"/>
  <c r="D56" i="8" s="1"/>
  <c r="C47" i="8"/>
  <c r="C56" i="8" s="1"/>
  <c r="U28" i="8"/>
  <c r="U15" i="15" s="1"/>
  <c r="V15" i="15" s="1"/>
  <c r="T28" i="8"/>
  <c r="T15" i="15" s="1"/>
  <c r="L48" i="15" s="1"/>
  <c r="S28" i="8"/>
  <c r="S15" i="15" s="1"/>
  <c r="K48" i="15" s="1"/>
  <c r="Q28" i="8"/>
  <c r="Q15" i="15" s="1"/>
  <c r="R15" i="15" s="1"/>
  <c r="P28" i="8"/>
  <c r="P15" i="15" s="1"/>
  <c r="J48" i="15" s="1"/>
  <c r="O28" i="8"/>
  <c r="O15" i="15" s="1"/>
  <c r="I48" i="15" s="1"/>
  <c r="M28" i="8"/>
  <c r="M15" i="15" s="1"/>
  <c r="N15" i="15" s="1"/>
  <c r="L28" i="8"/>
  <c r="H48" i="15" s="1"/>
  <c r="K28" i="8"/>
  <c r="K15" i="15" s="1"/>
  <c r="E28" i="8"/>
  <c r="E15" i="15" s="1"/>
  <c r="D28" i="8"/>
  <c r="D48" i="15" s="1"/>
  <c r="C28" i="8"/>
  <c r="C48" i="15" s="1"/>
  <c r="B28" i="8"/>
  <c r="Y27" i="8"/>
  <c r="Y28" i="8" s="1"/>
  <c r="X27" i="8"/>
  <c r="X28" i="8" s="1"/>
  <c r="W27" i="8"/>
  <c r="W28" i="8" s="1"/>
  <c r="U27" i="8"/>
  <c r="U55" i="8" s="1"/>
  <c r="U57" i="8" s="1"/>
  <c r="T27" i="8"/>
  <c r="T55" i="8" s="1"/>
  <c r="T57" i="8" s="1"/>
  <c r="S27" i="8"/>
  <c r="S55" i="8" s="1"/>
  <c r="S57" i="8" s="1"/>
  <c r="Q27" i="8"/>
  <c r="Q55" i="8" s="1"/>
  <c r="Q57" i="8" s="1"/>
  <c r="P27" i="8"/>
  <c r="P55" i="8" s="1"/>
  <c r="P57" i="8" s="1"/>
  <c r="O27" i="8"/>
  <c r="O55" i="8" s="1"/>
  <c r="O57" i="8" s="1"/>
  <c r="M27" i="8"/>
  <c r="M55" i="8" s="1"/>
  <c r="M57" i="8" s="1"/>
  <c r="L27" i="8"/>
  <c r="L55" i="8" s="1"/>
  <c r="L57" i="8" s="1"/>
  <c r="K27" i="8"/>
  <c r="K55" i="8" s="1"/>
  <c r="K57" i="8" s="1"/>
  <c r="I27" i="8"/>
  <c r="H27" i="8"/>
  <c r="G27" i="8"/>
  <c r="E27" i="8"/>
  <c r="E55" i="8" s="1"/>
  <c r="E57" i="8" s="1"/>
  <c r="D27" i="8"/>
  <c r="D55" i="8" s="1"/>
  <c r="D57" i="8" s="1"/>
  <c r="C27" i="8"/>
  <c r="C55" i="8" s="1"/>
  <c r="C57" i="8" s="1"/>
  <c r="Z26" i="8"/>
  <c r="V26" i="8"/>
  <c r="R26" i="8"/>
  <c r="N26" i="8"/>
  <c r="J26" i="8"/>
  <c r="F26" i="8"/>
  <c r="Z25" i="8"/>
  <c r="V25" i="8"/>
  <c r="R25" i="8"/>
  <c r="N25" i="8"/>
  <c r="J25" i="8"/>
  <c r="Z24" i="8"/>
  <c r="V24" i="8"/>
  <c r="R24" i="8"/>
  <c r="N24" i="8"/>
  <c r="J24" i="8"/>
  <c r="Z23" i="8"/>
  <c r="V23" i="8"/>
  <c r="R23" i="8"/>
  <c r="N23" i="8"/>
  <c r="J23" i="8"/>
  <c r="Z27" i="8"/>
  <c r="Z28" i="8" s="1"/>
  <c r="V28" i="8"/>
  <c r="V55" i="8" s="1"/>
  <c r="F28" i="8"/>
  <c r="D3" i="8"/>
  <c r="Z57" i="7"/>
  <c r="Y57" i="7"/>
  <c r="J48" i="7"/>
  <c r="J31" i="15" s="1"/>
  <c r="N47" i="15" s="1"/>
  <c r="I48" i="7"/>
  <c r="I31" i="15" s="1"/>
  <c r="M47" i="15" s="1"/>
  <c r="H48" i="7"/>
  <c r="H31" i="15" s="1"/>
  <c r="G48" i="7"/>
  <c r="G31" i="15" s="1"/>
  <c r="F48" i="7"/>
  <c r="F31" i="15" s="1"/>
  <c r="E48" i="7"/>
  <c r="E31" i="15" s="1"/>
  <c r="D48" i="7"/>
  <c r="D31" i="15" s="1"/>
  <c r="C48" i="7"/>
  <c r="C31" i="15" s="1"/>
  <c r="J47" i="7"/>
  <c r="X56" i="7" s="1"/>
  <c r="X57" i="7" s="1"/>
  <c r="I47" i="7"/>
  <c r="W56" i="7" s="1"/>
  <c r="W57" i="7" s="1"/>
  <c r="H47" i="7"/>
  <c r="L56" i="7" s="1"/>
  <c r="G47" i="7"/>
  <c r="K56" i="7" s="1"/>
  <c r="F47" i="7"/>
  <c r="H56" i="7" s="1"/>
  <c r="E47" i="7"/>
  <c r="G56" i="7" s="1"/>
  <c r="D47" i="7"/>
  <c r="D56" i="7" s="1"/>
  <c r="C47" i="7"/>
  <c r="C56" i="7" s="1"/>
  <c r="U28" i="7"/>
  <c r="U14" i="15" s="1"/>
  <c r="V14" i="15" s="1"/>
  <c r="T28" i="7"/>
  <c r="T14" i="15" s="1"/>
  <c r="L47" i="15" s="1"/>
  <c r="S28" i="7"/>
  <c r="S14" i="15" s="1"/>
  <c r="K47" i="15" s="1"/>
  <c r="Q28" i="7"/>
  <c r="Q14" i="15" s="1"/>
  <c r="R14" i="15" s="1"/>
  <c r="P28" i="7"/>
  <c r="P14" i="15" s="1"/>
  <c r="J47" i="15" s="1"/>
  <c r="O28" i="7"/>
  <c r="O14" i="15" s="1"/>
  <c r="I47" i="15" s="1"/>
  <c r="M28" i="7"/>
  <c r="M14" i="15" s="1"/>
  <c r="N14" i="15" s="1"/>
  <c r="L28" i="7"/>
  <c r="K28" i="7"/>
  <c r="K14" i="15" s="1"/>
  <c r="E28" i="7"/>
  <c r="E14" i="15" s="1"/>
  <c r="F14" i="15" s="1"/>
  <c r="D28" i="7"/>
  <c r="C28" i="7"/>
  <c r="B28" i="7"/>
  <c r="Y27" i="7"/>
  <c r="Y28" i="7" s="1"/>
  <c r="X27" i="7"/>
  <c r="X28" i="7" s="1"/>
  <c r="W27" i="7"/>
  <c r="W28" i="7" s="1"/>
  <c r="U27" i="7"/>
  <c r="U55" i="7" s="1"/>
  <c r="U57" i="7" s="1"/>
  <c r="T27" i="7"/>
  <c r="T55" i="7" s="1"/>
  <c r="T57" i="7" s="1"/>
  <c r="S27" i="7"/>
  <c r="S55" i="7" s="1"/>
  <c r="S57" i="7" s="1"/>
  <c r="Q27" i="7"/>
  <c r="Q55" i="7" s="1"/>
  <c r="Q57" i="7" s="1"/>
  <c r="P27" i="7"/>
  <c r="P55" i="7" s="1"/>
  <c r="P57" i="7" s="1"/>
  <c r="O27" i="7"/>
  <c r="O55" i="7" s="1"/>
  <c r="O57" i="7" s="1"/>
  <c r="M27" i="7"/>
  <c r="M55" i="7" s="1"/>
  <c r="M57" i="7" s="1"/>
  <c r="L27" i="7"/>
  <c r="L55" i="7" s="1"/>
  <c r="K27" i="7"/>
  <c r="K55" i="7" s="1"/>
  <c r="K57" i="7" s="1"/>
  <c r="I27" i="7"/>
  <c r="H27" i="7"/>
  <c r="G27" i="7"/>
  <c r="E27" i="7"/>
  <c r="E55" i="7" s="1"/>
  <c r="E57" i="7" s="1"/>
  <c r="D27" i="7"/>
  <c r="D55" i="7" s="1"/>
  <c r="D57" i="7" s="1"/>
  <c r="C27" i="7"/>
  <c r="C55" i="7" s="1"/>
  <c r="C57" i="7" s="1"/>
  <c r="Z26" i="7"/>
  <c r="V26" i="7"/>
  <c r="R26" i="7"/>
  <c r="N26" i="7"/>
  <c r="J26" i="7"/>
  <c r="F26" i="7"/>
  <c r="Z25" i="7"/>
  <c r="V25" i="7"/>
  <c r="R25" i="7"/>
  <c r="N25" i="7"/>
  <c r="J25" i="7"/>
  <c r="F25" i="7"/>
  <c r="Z24" i="7"/>
  <c r="V24" i="7"/>
  <c r="R24" i="7"/>
  <c r="N24" i="7"/>
  <c r="J24" i="7"/>
  <c r="F24" i="7"/>
  <c r="Z23" i="7"/>
  <c r="V23" i="7"/>
  <c r="R23" i="7"/>
  <c r="N23" i="7"/>
  <c r="J23" i="7"/>
  <c r="F23" i="7"/>
  <c r="Z22" i="7"/>
  <c r="V22" i="7"/>
  <c r="R22" i="7"/>
  <c r="N22" i="7"/>
  <c r="J22" i="7"/>
  <c r="F22" i="7"/>
  <c r="Z21" i="7"/>
  <c r="V21" i="7"/>
  <c r="R21" i="7"/>
  <c r="N21" i="7"/>
  <c r="J21" i="7"/>
  <c r="F21" i="7"/>
  <c r="Z20" i="7"/>
  <c r="V20" i="7"/>
  <c r="R20" i="7"/>
  <c r="N20" i="7"/>
  <c r="J20" i="7"/>
  <c r="F20" i="7"/>
  <c r="Z19" i="7"/>
  <c r="V19" i="7"/>
  <c r="R19" i="7"/>
  <c r="N19" i="7"/>
  <c r="J19" i="7"/>
  <c r="F19" i="7"/>
  <c r="Z18" i="7"/>
  <c r="V18" i="7"/>
  <c r="R18" i="7"/>
  <c r="N18" i="7"/>
  <c r="J18" i="7"/>
  <c r="F18" i="7"/>
  <c r="Z17" i="7"/>
  <c r="V17" i="7"/>
  <c r="R17" i="7"/>
  <c r="N17" i="7"/>
  <c r="J17" i="7"/>
  <c r="F17" i="7"/>
  <c r="Z16" i="7"/>
  <c r="V16" i="7"/>
  <c r="R16" i="7"/>
  <c r="N16" i="7"/>
  <c r="J16" i="7"/>
  <c r="F16" i="7"/>
  <c r="Z15" i="7"/>
  <c r="Z27" i="7" s="1"/>
  <c r="Z28" i="7" s="1"/>
  <c r="V15" i="7"/>
  <c r="R15" i="7"/>
  <c r="N15" i="7"/>
  <c r="J15" i="7"/>
  <c r="F15" i="7"/>
  <c r="D3" i="7"/>
  <c r="Z57" i="6"/>
  <c r="Y57" i="6"/>
  <c r="J48" i="6"/>
  <c r="J30" i="15" s="1"/>
  <c r="N46" i="15" s="1"/>
  <c r="I48" i="6"/>
  <c r="I30" i="15" s="1"/>
  <c r="M46" i="15" s="1"/>
  <c r="H48" i="6"/>
  <c r="H30" i="15" s="1"/>
  <c r="G48" i="6"/>
  <c r="G30" i="15" s="1"/>
  <c r="F48" i="6"/>
  <c r="F30" i="15" s="1"/>
  <c r="E48" i="6"/>
  <c r="E30" i="15" s="1"/>
  <c r="D48" i="6"/>
  <c r="D30" i="15" s="1"/>
  <c r="C48" i="6"/>
  <c r="C30" i="15" s="1"/>
  <c r="J47" i="6"/>
  <c r="X56" i="6" s="1"/>
  <c r="X57" i="6" s="1"/>
  <c r="I47" i="6"/>
  <c r="W56" i="6" s="1"/>
  <c r="W57" i="6" s="1"/>
  <c r="H47" i="6"/>
  <c r="L56" i="6" s="1"/>
  <c r="G47" i="6"/>
  <c r="K56" i="6" s="1"/>
  <c r="F47" i="6"/>
  <c r="H56" i="6" s="1"/>
  <c r="E47" i="6"/>
  <c r="G56" i="6" s="1"/>
  <c r="D47" i="6"/>
  <c r="D56" i="6" s="1"/>
  <c r="C47" i="6"/>
  <c r="C56" i="6" s="1"/>
  <c r="U28" i="6"/>
  <c r="U13" i="15" s="1"/>
  <c r="V13" i="15" s="1"/>
  <c r="T28" i="6"/>
  <c r="T13" i="15" s="1"/>
  <c r="L46" i="15" s="1"/>
  <c r="S28" i="6"/>
  <c r="S13" i="15" s="1"/>
  <c r="K46" i="15" s="1"/>
  <c r="Q28" i="6"/>
  <c r="Q13" i="15" s="1"/>
  <c r="R13" i="15" s="1"/>
  <c r="P28" i="6"/>
  <c r="P13" i="15" s="1"/>
  <c r="J46" i="15" s="1"/>
  <c r="O28" i="6"/>
  <c r="O13" i="15" s="1"/>
  <c r="I46" i="15" s="1"/>
  <c r="M28" i="6"/>
  <c r="M13" i="15" s="1"/>
  <c r="N13" i="15" s="1"/>
  <c r="L28" i="6"/>
  <c r="K28" i="6"/>
  <c r="E28" i="6"/>
  <c r="E13" i="15" s="1"/>
  <c r="D28" i="6"/>
  <c r="C28" i="6"/>
  <c r="B28" i="6"/>
  <c r="Y27" i="6"/>
  <c r="Y28" i="6" s="1"/>
  <c r="X27" i="6"/>
  <c r="X28" i="6" s="1"/>
  <c r="W27" i="6"/>
  <c r="W28" i="6" s="1"/>
  <c r="U27" i="6"/>
  <c r="U55" i="6" s="1"/>
  <c r="U57" i="6" s="1"/>
  <c r="T27" i="6"/>
  <c r="T55" i="6" s="1"/>
  <c r="T57" i="6" s="1"/>
  <c r="S27" i="6"/>
  <c r="S55" i="6" s="1"/>
  <c r="S57" i="6" s="1"/>
  <c r="Q27" i="6"/>
  <c r="Q55" i="6" s="1"/>
  <c r="Q57" i="6" s="1"/>
  <c r="P27" i="6"/>
  <c r="P55" i="6" s="1"/>
  <c r="P57" i="6" s="1"/>
  <c r="O27" i="6"/>
  <c r="O55" i="6" s="1"/>
  <c r="O57" i="6" s="1"/>
  <c r="M27" i="6"/>
  <c r="M55" i="6" s="1"/>
  <c r="M57" i="6" s="1"/>
  <c r="L27" i="6"/>
  <c r="L55" i="6" s="1"/>
  <c r="L57" i="6" s="1"/>
  <c r="K27" i="6"/>
  <c r="K55" i="6" s="1"/>
  <c r="I27" i="6"/>
  <c r="H27" i="6"/>
  <c r="H28" i="6" s="1"/>
  <c r="G27" i="6"/>
  <c r="G28" i="6" s="1"/>
  <c r="E27" i="6"/>
  <c r="E55" i="6" s="1"/>
  <c r="E57" i="6" s="1"/>
  <c r="D27" i="6"/>
  <c r="D55" i="6" s="1"/>
  <c r="D57" i="6" s="1"/>
  <c r="C27" i="6"/>
  <c r="C55" i="6" s="1"/>
  <c r="C57" i="6" s="1"/>
  <c r="Z26" i="6"/>
  <c r="V26" i="6"/>
  <c r="R26" i="6"/>
  <c r="N26" i="6"/>
  <c r="J26" i="6"/>
  <c r="F26" i="6"/>
  <c r="Z25" i="6"/>
  <c r="V25" i="6"/>
  <c r="R25" i="6"/>
  <c r="Z24" i="6"/>
  <c r="V24" i="6"/>
  <c r="R24" i="6"/>
  <c r="Z23" i="6"/>
  <c r="V23" i="6"/>
  <c r="R23" i="6"/>
  <c r="Z22" i="6"/>
  <c r="V22" i="6"/>
  <c r="R22" i="6"/>
  <c r="Z21" i="6"/>
  <c r="V21" i="6"/>
  <c r="R21" i="6"/>
  <c r="Z20" i="6"/>
  <c r="V20" i="6"/>
  <c r="R20" i="6"/>
  <c r="Z19" i="6"/>
  <c r="V19" i="6"/>
  <c r="R19" i="6"/>
  <c r="Z18" i="6"/>
  <c r="V18" i="6"/>
  <c r="R18" i="6"/>
  <c r="Z17" i="6"/>
  <c r="V17" i="6"/>
  <c r="R17" i="6"/>
  <c r="Z16" i="6"/>
  <c r="V16" i="6"/>
  <c r="R16" i="6"/>
  <c r="Z15" i="6"/>
  <c r="Z27" i="6" s="1"/>
  <c r="Z28" i="6" s="1"/>
  <c r="V15" i="6"/>
  <c r="V27" i="6" s="1"/>
  <c r="R15" i="6"/>
  <c r="R28" i="6" s="1"/>
  <c r="R55" i="6" s="1"/>
  <c r="N27" i="6"/>
  <c r="D3" i="6"/>
  <c r="Z57" i="5"/>
  <c r="Y57" i="5"/>
  <c r="J48" i="5"/>
  <c r="J29" i="15" s="1"/>
  <c r="I48" i="5"/>
  <c r="I29" i="15" s="1"/>
  <c r="F48" i="5"/>
  <c r="F29" i="15" s="1"/>
  <c r="E48" i="5"/>
  <c r="E29" i="15" s="1"/>
  <c r="E39" i="15" s="1"/>
  <c r="D48" i="5"/>
  <c r="D29" i="15" s="1"/>
  <c r="C48" i="5"/>
  <c r="C29" i="15" s="1"/>
  <c r="J47" i="5"/>
  <c r="X56" i="5" s="1"/>
  <c r="X57" i="5" s="1"/>
  <c r="I47" i="5"/>
  <c r="W56" i="5" s="1"/>
  <c r="W57" i="5" s="1"/>
  <c r="F47" i="5"/>
  <c r="H56" i="5" s="1"/>
  <c r="E47" i="5"/>
  <c r="G56" i="5" s="1"/>
  <c r="U28" i="5"/>
  <c r="U12" i="15" s="1"/>
  <c r="T28" i="5"/>
  <c r="T12" i="15" s="1"/>
  <c r="S28" i="5"/>
  <c r="S12" i="15" s="1"/>
  <c r="Q28" i="5"/>
  <c r="Q12" i="15" s="1"/>
  <c r="P28" i="5"/>
  <c r="P12" i="15" s="1"/>
  <c r="O28" i="5"/>
  <c r="O12" i="15" s="1"/>
  <c r="M28" i="5"/>
  <c r="M12" i="15" s="1"/>
  <c r="L28" i="5"/>
  <c r="K28" i="5"/>
  <c r="E28" i="5"/>
  <c r="E12" i="15" s="1"/>
  <c r="C28" i="5"/>
  <c r="B28" i="5"/>
  <c r="Y27" i="5"/>
  <c r="Y28" i="5" s="1"/>
  <c r="X27" i="5"/>
  <c r="X28" i="5" s="1"/>
  <c r="W27" i="5"/>
  <c r="W28" i="5" s="1"/>
  <c r="U27" i="5"/>
  <c r="U55" i="5" s="1"/>
  <c r="U57" i="5" s="1"/>
  <c r="T27" i="5"/>
  <c r="T55" i="5" s="1"/>
  <c r="T57" i="5" s="1"/>
  <c r="S27" i="5"/>
  <c r="S55" i="5" s="1"/>
  <c r="S57" i="5" s="1"/>
  <c r="Q27" i="5"/>
  <c r="Q55" i="5" s="1"/>
  <c r="Q57" i="5" s="1"/>
  <c r="P27" i="5"/>
  <c r="P55" i="5" s="1"/>
  <c r="P57" i="5" s="1"/>
  <c r="O27" i="5"/>
  <c r="O55" i="5" s="1"/>
  <c r="O57" i="5" s="1"/>
  <c r="M27" i="5"/>
  <c r="M55" i="5" s="1"/>
  <c r="M57" i="5" s="1"/>
  <c r="L27" i="5"/>
  <c r="L55" i="5" s="1"/>
  <c r="K27" i="5"/>
  <c r="K55" i="5" s="1"/>
  <c r="J27" i="5"/>
  <c r="J28" i="5" s="1"/>
  <c r="I27" i="5"/>
  <c r="H27" i="5"/>
  <c r="H28" i="5" s="1"/>
  <c r="G27" i="5"/>
  <c r="E27" i="5"/>
  <c r="E55" i="5" s="1"/>
  <c r="E57" i="5" s="1"/>
  <c r="C27" i="5"/>
  <c r="C55" i="5" s="1"/>
  <c r="V26" i="5"/>
  <c r="R26" i="5"/>
  <c r="F26" i="5"/>
  <c r="V25" i="5"/>
  <c r="R25" i="5"/>
  <c r="F25" i="5"/>
  <c r="V24" i="5"/>
  <c r="V28" i="5" s="1"/>
  <c r="V55" i="5" s="1"/>
  <c r="R24" i="5"/>
  <c r="F24" i="5"/>
  <c r="N28" i="5"/>
  <c r="N55" i="5" s="1"/>
  <c r="D3" i="5"/>
  <c r="G21" i="3"/>
  <c r="G14" i="3"/>
  <c r="J25" i="16" l="1"/>
  <c r="C57" i="5"/>
  <c r="E46" i="16"/>
  <c r="I46" i="16"/>
  <c r="J46" i="16"/>
  <c r="D46" i="16"/>
  <c r="F46" i="16"/>
  <c r="F19" i="16"/>
  <c r="F20" i="16"/>
  <c r="F12" i="16"/>
  <c r="Z27" i="5"/>
  <c r="Z28" i="5" s="1"/>
  <c r="J55" i="5" s="1"/>
  <c r="F13" i="16"/>
  <c r="F16" i="16"/>
  <c r="F28" i="5"/>
  <c r="F55" i="5" s="1"/>
  <c r="F17" i="16"/>
  <c r="F14" i="16"/>
  <c r="E25" i="16"/>
  <c r="F18" i="16"/>
  <c r="F15" i="16"/>
  <c r="E24" i="16"/>
  <c r="D55" i="5"/>
  <c r="D57" i="5" s="1"/>
  <c r="R28" i="5"/>
  <c r="R55" i="5" s="1"/>
  <c r="R27" i="5"/>
  <c r="G55" i="5"/>
  <c r="G57" i="5" s="1"/>
  <c r="G28" i="5"/>
  <c r="E45" i="15" s="1"/>
  <c r="I55" i="5"/>
  <c r="I57" i="5" s="1"/>
  <c r="I28" i="5"/>
  <c r="F27" i="6"/>
  <c r="J27" i="6"/>
  <c r="J28" i="6" s="1"/>
  <c r="J55" i="6" s="1"/>
  <c r="F28" i="6"/>
  <c r="F55" i="6" s="1"/>
  <c r="R27" i="6"/>
  <c r="N28" i="6"/>
  <c r="N55" i="6" s="1"/>
  <c r="I55" i="6"/>
  <c r="I57" i="6" s="1"/>
  <c r="I28" i="6"/>
  <c r="I13" i="15" s="1"/>
  <c r="J13" i="15" s="1"/>
  <c r="F27" i="7"/>
  <c r="N27" i="7"/>
  <c r="V27" i="7"/>
  <c r="G55" i="7"/>
  <c r="G28" i="7"/>
  <c r="G14" i="15" s="1"/>
  <c r="H55" i="7"/>
  <c r="H57" i="7" s="1"/>
  <c r="H28" i="7"/>
  <c r="G57" i="7"/>
  <c r="G55" i="8"/>
  <c r="G57" i="8" s="1"/>
  <c r="G28" i="8"/>
  <c r="I55" i="8"/>
  <c r="I57" i="8" s="1"/>
  <c r="I28" i="8"/>
  <c r="I15" i="15" s="1"/>
  <c r="J15" i="15" s="1"/>
  <c r="F28" i="9"/>
  <c r="N28" i="9"/>
  <c r="N55" i="9" s="1"/>
  <c r="H55" i="9"/>
  <c r="H57" i="9" s="1"/>
  <c r="H28" i="9"/>
  <c r="E16" i="15"/>
  <c r="F16" i="15" s="1"/>
  <c r="F55" i="9"/>
  <c r="F28" i="10"/>
  <c r="F27" i="10"/>
  <c r="N28" i="10"/>
  <c r="N55" i="10" s="1"/>
  <c r="N27" i="10"/>
  <c r="V28" i="10"/>
  <c r="V55" i="10" s="1"/>
  <c r="V27" i="10"/>
  <c r="G55" i="10"/>
  <c r="G28" i="10"/>
  <c r="J27" i="11"/>
  <c r="J28" i="11" s="1"/>
  <c r="F28" i="11"/>
  <c r="R27" i="11"/>
  <c r="Z27" i="11"/>
  <c r="Z28" i="11" s="1"/>
  <c r="I55" i="11"/>
  <c r="I57" i="11" s="1"/>
  <c r="I28" i="11"/>
  <c r="I18" i="15" s="1"/>
  <c r="J18" i="15" s="1"/>
  <c r="K57" i="11"/>
  <c r="F27" i="12"/>
  <c r="V27" i="12"/>
  <c r="H55" i="12"/>
  <c r="H28" i="12"/>
  <c r="H19" i="15" s="1"/>
  <c r="H57" i="12"/>
  <c r="R27" i="13"/>
  <c r="R28" i="13"/>
  <c r="R54" i="13" s="1"/>
  <c r="V27" i="13"/>
  <c r="G54" i="13"/>
  <c r="G28" i="13"/>
  <c r="I54" i="13"/>
  <c r="I56" i="13" s="1"/>
  <c r="I28" i="13"/>
  <c r="R28" i="14"/>
  <c r="R55" i="14" s="1"/>
  <c r="V27" i="14"/>
  <c r="G55" i="14"/>
  <c r="G28" i="14"/>
  <c r="H13" i="15"/>
  <c r="F46" i="15"/>
  <c r="F45" i="15"/>
  <c r="H12" i="15"/>
  <c r="E46" i="15"/>
  <c r="G13" i="15"/>
  <c r="K57" i="6"/>
  <c r="H55" i="6"/>
  <c r="H57" i="6" s="1"/>
  <c r="I55" i="7"/>
  <c r="I57" i="7" s="1"/>
  <c r="I28" i="7"/>
  <c r="I14" i="15" s="1"/>
  <c r="J14" i="15" s="1"/>
  <c r="E48" i="15"/>
  <c r="G15" i="15"/>
  <c r="H48" i="5"/>
  <c r="H29" i="15" s="1"/>
  <c r="H39" i="15" s="1"/>
  <c r="C45" i="15"/>
  <c r="C12" i="15"/>
  <c r="F12" i="15" s="1"/>
  <c r="M45" i="15"/>
  <c r="M55" i="15" s="1"/>
  <c r="I39" i="15"/>
  <c r="J55" i="12"/>
  <c r="C57" i="12"/>
  <c r="G47" i="5"/>
  <c r="K56" i="5" s="1"/>
  <c r="K57" i="5" s="1"/>
  <c r="V28" i="6"/>
  <c r="V55" i="6" s="1"/>
  <c r="S22" i="15"/>
  <c r="K45" i="15"/>
  <c r="K55" i="15" s="1"/>
  <c r="D45" i="15"/>
  <c r="D12" i="15"/>
  <c r="N45" i="15"/>
  <c r="N55" i="15" s="1"/>
  <c r="J39" i="15"/>
  <c r="L57" i="7"/>
  <c r="R28" i="10"/>
  <c r="R55" i="10" s="1"/>
  <c r="R27" i="10"/>
  <c r="C57" i="11"/>
  <c r="C57" i="9"/>
  <c r="H55" i="5"/>
  <c r="H57" i="5" s="1"/>
  <c r="K12" i="15"/>
  <c r="L12" i="15"/>
  <c r="H46" i="16"/>
  <c r="H45" i="16"/>
  <c r="H55" i="16" s="1"/>
  <c r="F27" i="5"/>
  <c r="N27" i="5"/>
  <c r="V27" i="5"/>
  <c r="N12" i="15"/>
  <c r="M22" i="15"/>
  <c r="V12" i="15"/>
  <c r="U22" i="15"/>
  <c r="C39" i="15"/>
  <c r="J27" i="7"/>
  <c r="J28" i="7" s="1"/>
  <c r="J55" i="7" s="1"/>
  <c r="J27" i="8"/>
  <c r="J28" i="8" s="1"/>
  <c r="J55" i="8" s="1"/>
  <c r="F27" i="9"/>
  <c r="G57" i="10"/>
  <c r="D57" i="11"/>
  <c r="G48" i="5"/>
  <c r="G29" i="15" s="1"/>
  <c r="G39" i="15" s="1"/>
  <c r="E17" i="15"/>
  <c r="F17" i="15" s="1"/>
  <c r="F55" i="10"/>
  <c r="H47" i="5"/>
  <c r="L56" i="5" s="1"/>
  <c r="L57" i="5" s="1"/>
  <c r="G46" i="16"/>
  <c r="G45" i="16"/>
  <c r="G55" i="16" s="1"/>
  <c r="G56" i="16" s="1"/>
  <c r="T22" i="15"/>
  <c r="L45" i="15"/>
  <c r="L55" i="15" s="1"/>
  <c r="F28" i="7"/>
  <c r="F55" i="7" s="1"/>
  <c r="D39" i="15"/>
  <c r="C13" i="15"/>
  <c r="F13" i="15" s="1"/>
  <c r="C46" i="15"/>
  <c r="K13" i="15"/>
  <c r="G46" i="15"/>
  <c r="N28" i="7"/>
  <c r="N55" i="7" s="1"/>
  <c r="F47" i="15"/>
  <c r="H14" i="15"/>
  <c r="N28" i="8"/>
  <c r="N55" i="8" s="1"/>
  <c r="N27" i="8"/>
  <c r="J55" i="9"/>
  <c r="Z27" i="10"/>
  <c r="Z28" i="10" s="1"/>
  <c r="J55" i="10" s="1"/>
  <c r="I12" i="15"/>
  <c r="G55" i="6"/>
  <c r="G57" i="6" s="1"/>
  <c r="O22" i="15"/>
  <c r="I45" i="15"/>
  <c r="I55" i="15" s="1"/>
  <c r="R28" i="8"/>
  <c r="R55" i="8" s="1"/>
  <c r="N27" i="9"/>
  <c r="V28" i="9"/>
  <c r="V55" i="9" s="1"/>
  <c r="Q22" i="15"/>
  <c r="R12" i="15"/>
  <c r="D13" i="15"/>
  <c r="D46" i="15"/>
  <c r="L13" i="15"/>
  <c r="H46" i="15"/>
  <c r="R28" i="7"/>
  <c r="R55" i="7" s="1"/>
  <c r="R27" i="7"/>
  <c r="J45" i="15"/>
  <c r="J55" i="15" s="1"/>
  <c r="P22" i="15"/>
  <c r="F39" i="15"/>
  <c r="V28" i="7"/>
  <c r="V55" i="7" s="1"/>
  <c r="H55" i="8"/>
  <c r="H57" i="8" s="1"/>
  <c r="H28" i="8"/>
  <c r="G55" i="9"/>
  <c r="G57" i="9" s="1"/>
  <c r="G28" i="9"/>
  <c r="K57" i="10"/>
  <c r="F27" i="8"/>
  <c r="V27" i="8"/>
  <c r="L16" i="15"/>
  <c r="H49" i="15"/>
  <c r="R27" i="12"/>
  <c r="I28" i="12"/>
  <c r="I19" i="15" s="1"/>
  <c r="J19" i="15" s="1"/>
  <c r="H28" i="13"/>
  <c r="L20" i="15"/>
  <c r="H25" i="16"/>
  <c r="F55" i="8"/>
  <c r="D17" i="15"/>
  <c r="D50" i="15"/>
  <c r="K18" i="15"/>
  <c r="G51" i="15"/>
  <c r="I20" i="15"/>
  <c r="J20" i="15" s="1"/>
  <c r="C15" i="15"/>
  <c r="F15" i="15" s="1"/>
  <c r="E47" i="15"/>
  <c r="G50" i="15"/>
  <c r="D52" i="15"/>
  <c r="I25" i="16"/>
  <c r="C52" i="15"/>
  <c r="C19" i="15"/>
  <c r="G52" i="15"/>
  <c r="K19" i="15"/>
  <c r="D57" i="14"/>
  <c r="D15" i="15"/>
  <c r="C49" i="15"/>
  <c r="H50" i="15"/>
  <c r="F27" i="11"/>
  <c r="N27" i="11"/>
  <c r="V27" i="11"/>
  <c r="L19" i="15"/>
  <c r="H52" i="15"/>
  <c r="C17" i="15"/>
  <c r="D18" i="15"/>
  <c r="G47" i="15"/>
  <c r="D49" i="15"/>
  <c r="F52" i="15"/>
  <c r="C54" i="15"/>
  <c r="R27" i="8"/>
  <c r="F49" i="15"/>
  <c r="E50" i="15"/>
  <c r="G17" i="15"/>
  <c r="F55" i="11"/>
  <c r="N27" i="12"/>
  <c r="N28" i="14"/>
  <c r="N55" i="14" s="1"/>
  <c r="N27" i="14"/>
  <c r="C20" i="15"/>
  <c r="D54" i="15"/>
  <c r="C14" i="15"/>
  <c r="C47" i="15"/>
  <c r="R27" i="9"/>
  <c r="I28" i="9"/>
  <c r="I16" i="15" s="1"/>
  <c r="J16" i="15" s="1"/>
  <c r="H28" i="10"/>
  <c r="G28" i="11"/>
  <c r="F55" i="12"/>
  <c r="F27" i="13"/>
  <c r="N27" i="13"/>
  <c r="R27" i="14"/>
  <c r="F27" i="14"/>
  <c r="K21" i="15"/>
  <c r="G54" i="15"/>
  <c r="L15" i="15"/>
  <c r="H16" i="15"/>
  <c r="D20" i="15"/>
  <c r="E21" i="15"/>
  <c r="F21" i="15" s="1"/>
  <c r="C51" i="15"/>
  <c r="C25" i="16"/>
  <c r="C24" i="16"/>
  <c r="C54" i="16" s="1"/>
  <c r="D47" i="15"/>
  <c r="D14" i="15"/>
  <c r="H47" i="15"/>
  <c r="L14" i="15"/>
  <c r="G48" i="15"/>
  <c r="I28" i="10"/>
  <c r="I17" i="15" s="1"/>
  <c r="J17" i="15" s="1"/>
  <c r="H28" i="11"/>
  <c r="G28" i="12"/>
  <c r="G56" i="13"/>
  <c r="F54" i="13"/>
  <c r="V28" i="14"/>
  <c r="V55" i="14" s="1"/>
  <c r="G57" i="14"/>
  <c r="L21" i="15"/>
  <c r="H54" i="15"/>
  <c r="L18" i="15"/>
  <c r="D25" i="16"/>
  <c r="K16" i="15"/>
  <c r="G49" i="15"/>
  <c r="E53" i="15"/>
  <c r="G20" i="15"/>
  <c r="Z27" i="14"/>
  <c r="Z28" i="14" s="1"/>
  <c r="J55" i="14" s="1"/>
  <c r="K20" i="15"/>
  <c r="G25" i="16"/>
  <c r="H56" i="16"/>
  <c r="I45" i="16"/>
  <c r="M55" i="16" s="1"/>
  <c r="M56" i="16" s="1"/>
  <c r="H28" i="14"/>
  <c r="G24" i="16"/>
  <c r="E54" i="16" s="1"/>
  <c r="J45" i="16"/>
  <c r="N55" i="16" s="1"/>
  <c r="N56" i="16" s="1"/>
  <c r="I28" i="14"/>
  <c r="I21" i="15" s="1"/>
  <c r="J21" i="15" s="1"/>
  <c r="H24" i="16"/>
  <c r="F54" i="16" s="1"/>
  <c r="C45" i="16"/>
  <c r="C55" i="16" s="1"/>
  <c r="I24" i="16"/>
  <c r="D45" i="16"/>
  <c r="D55" i="16" s="1"/>
  <c r="E45" i="16"/>
  <c r="E55" i="16" s="1"/>
  <c r="F45" i="16"/>
  <c r="F55" i="16" s="1"/>
  <c r="D24" i="16"/>
  <c r="D54" i="16" s="1"/>
  <c r="G12" i="15" l="1"/>
  <c r="F25" i="16"/>
  <c r="E56" i="16"/>
  <c r="C55" i="15"/>
  <c r="E54" i="15"/>
  <c r="G21" i="15"/>
  <c r="J55" i="11"/>
  <c r="F53" i="15"/>
  <c r="H20" i="15"/>
  <c r="E49" i="15"/>
  <c r="G16" i="15"/>
  <c r="I22" i="15"/>
  <c r="J12" i="15"/>
  <c r="L22" i="15"/>
  <c r="F56" i="16"/>
  <c r="F51" i="15"/>
  <c r="H18" i="15"/>
  <c r="C56" i="16"/>
  <c r="E22" i="15"/>
  <c r="G45" i="15"/>
  <c r="G55" i="15" s="1"/>
  <c r="G18" i="15"/>
  <c r="E51" i="15"/>
  <c r="H45" i="15"/>
  <c r="H55" i="15" s="1"/>
  <c r="F48" i="15"/>
  <c r="H15" i="15"/>
  <c r="K22" i="15"/>
  <c r="G19" i="15"/>
  <c r="E52" i="15"/>
  <c r="H17" i="15"/>
  <c r="F50" i="15"/>
  <c r="D56" i="16"/>
  <c r="D22" i="15"/>
  <c r="D55" i="15"/>
  <c r="H21" i="15"/>
  <c r="F54" i="15"/>
  <c r="F55" i="15" s="1"/>
  <c r="C22" i="15"/>
  <c r="H22" i="15" l="1"/>
  <c r="G22" i="15"/>
  <c r="E5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0" authorId="0" shapeId="0" xr:uid="{00000000-0006-0000-0200-000001000000}">
      <text>
        <r>
          <rPr>
            <sz val="11"/>
            <color rgb="FF000000"/>
            <rFont val="Calibri"/>
            <family val="2"/>
          </rPr>
          <t>======
ID#AAAAC-KouKA
ssolera    (2019-05-27 19:34:09)
Fuente:  Manual de productos - Refinadora Costarricense de Petróleo</t>
        </r>
      </text>
    </comment>
  </commentList>
  <extLst>
    <ext xmlns:r="http://schemas.openxmlformats.org/officeDocument/2006/relationships" uri="GoogleSheetsCustomDataVersion1">
      <go:sheetsCustomData xmlns:go="http://customooxmlschemas.google.com/" r:id="rId1" roundtripDataSignature="AMtx7mjFb1Ca5YDgSk4OOZicj95oNNM/xg=="/>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C00-00000C000000}">
      <text>
        <r>
          <rPr>
            <sz val="11"/>
            <color rgb="FF000000"/>
            <rFont val="Calibri"/>
            <family val="2"/>
          </rPr>
          <t>======
ID#AAAAC-KouPA
Daniel Víquez Romero    (2019-05-27 19:34:10)
Indicar el numero de funcionar con acceso al servicio de transporte, aunque no siempre lo utilicen.</t>
        </r>
      </text>
    </comment>
    <comment ref="E14" authorId="0" shapeId="0" xr:uid="{00000000-0006-0000-0C00-000001000000}">
      <text>
        <r>
          <rPr>
            <sz val="11"/>
            <color rgb="FF000000"/>
            <rFont val="Calibri"/>
            <family val="2"/>
          </rPr>
          <t>======
ID#AAAAC-KouXo
ssolera    (2019-05-27 19:34:10)
Este dato aplica solo para fuentes móviles de Transporte Terrestre</t>
        </r>
      </text>
    </comment>
    <comment ref="F14" authorId="0" shapeId="0" xr:uid="{00000000-0006-0000-0C00-000006000000}">
      <text>
        <r>
          <rPr>
            <sz val="11"/>
            <color rgb="FF000000"/>
            <rFont val="Calibri"/>
            <family val="2"/>
          </rPr>
          <t>======
ID#AAAAC-KouT8
ssolera    (2019-05-27 19:34:10)
Este dato aplica solo para fuentes móviles de Transporte Terrestre</t>
        </r>
      </text>
    </comment>
    <comment ref="I14" authorId="0" shapeId="0" xr:uid="{00000000-0006-0000-0C00-000004000000}">
      <text>
        <r>
          <rPr>
            <sz val="11"/>
            <color rgb="FF000000"/>
            <rFont val="Calibri"/>
            <family val="2"/>
          </rPr>
          <t>======
ID#AAAAC-KouWI
ssolera    (2019-05-27 19:34:10)
Este dato aplica solo para fuentes móviles de Transporte Terrestre</t>
        </r>
      </text>
    </comment>
    <comment ref="J14" authorId="0" shapeId="0" xr:uid="{00000000-0006-0000-0C00-000009000000}">
      <text>
        <r>
          <rPr>
            <sz val="11"/>
            <color rgb="FF000000"/>
            <rFont val="Calibri"/>
            <family val="2"/>
          </rPr>
          <t>======
ID#AAAAC-KouSY
ssolera    (2019-05-27 19:34:10)
Este dato aplica solo para fuentes móviles de Transporte Terrestre</t>
        </r>
      </text>
    </comment>
    <comment ref="M14" authorId="0" shapeId="0" xr:uid="{00000000-0006-0000-0C00-000007000000}">
      <text>
        <r>
          <rPr>
            <sz val="11"/>
            <color rgb="FF000000"/>
            <rFont val="Calibri"/>
            <family val="2"/>
          </rPr>
          <t>======
ID#AAAAC-KouTA
ssolera    (2019-05-27 19:34:10)
Este dato aplica solo para fuentes móviles de Transporte Terrestre</t>
        </r>
      </text>
    </comment>
    <comment ref="N14" authorId="0" shapeId="0" xr:uid="{00000000-0006-0000-0C00-000002000000}">
      <text>
        <r>
          <rPr>
            <sz val="11"/>
            <color rgb="FF000000"/>
            <rFont val="Calibri"/>
            <family val="2"/>
          </rPr>
          <t>======
ID#AAAAC-KouWg
ssolera    (2019-05-27 19:34:10)
Este dato aplica solo para fuentes móviles de Transporte Terrestre</t>
        </r>
      </text>
    </comment>
    <comment ref="Q14" authorId="0" shapeId="0" xr:uid="{00000000-0006-0000-0C00-000016000000}">
      <text>
        <r>
          <rPr>
            <sz val="11"/>
            <color rgb="FF000000"/>
            <rFont val="Calibri"/>
            <family val="2"/>
          </rPr>
          <t>======
ID#AAAAC-KouIs
ssolera    (2019-05-27 19:34:09)
Este dato aplica solo para fuentes móviles de Transporte Terrestre</t>
        </r>
      </text>
    </comment>
    <comment ref="R14" authorId="0" shapeId="0" xr:uid="{00000000-0006-0000-0C00-000014000000}">
      <text>
        <r>
          <rPr>
            <sz val="11"/>
            <color rgb="FF000000"/>
            <rFont val="Calibri"/>
            <family val="2"/>
          </rPr>
          <t>======
ID#AAAAC-KouKk
ssolera    (2019-05-27 19:34:09)
Este dato aplica solo para fuentes móviles de Transporte Terrestre</t>
        </r>
      </text>
    </comment>
    <comment ref="U14" authorId="0" shapeId="0" xr:uid="{00000000-0006-0000-0C00-00000B000000}">
      <text>
        <r>
          <rPr>
            <sz val="11"/>
            <color rgb="FF000000"/>
            <rFont val="Calibri"/>
            <family val="2"/>
          </rPr>
          <t>======
ID#AAAAC-KouRg
ssolera    (2019-05-27 19:34:10)
Este dato aplica solo para fuentes móviles de Transporte Terrestre</t>
        </r>
      </text>
    </comment>
    <comment ref="V14" authorId="0" shapeId="0" xr:uid="{00000000-0006-0000-0C00-000013000000}">
      <text>
        <r>
          <rPr>
            <sz val="11"/>
            <color rgb="FF000000"/>
            <rFont val="Calibri"/>
            <family val="2"/>
          </rPr>
          <t>======
ID#AAAAC-KouK8
ssolera    (2019-05-27 19:34:09)
Este dato aplica solo para fuentes móviles de Transporte Terrestre</t>
        </r>
      </text>
    </comment>
    <comment ref="Y14" authorId="0" shapeId="0" xr:uid="{00000000-0006-0000-0C00-000008000000}">
      <text>
        <r>
          <rPr>
            <sz val="11"/>
            <color rgb="FF000000"/>
            <rFont val="Calibri"/>
            <family val="2"/>
          </rPr>
          <t>======
ID#AAAAC-KouSw
ssolera    (2019-05-27 19:34:10)
Este dato aplica solo para fuentes móviles de Transporte Terrestre</t>
        </r>
      </text>
    </comment>
    <comment ref="Z14" authorId="0" shapeId="0" xr:uid="{00000000-0006-0000-0C00-000012000000}">
      <text>
        <r>
          <rPr>
            <sz val="11"/>
            <color rgb="FF000000"/>
            <rFont val="Calibri"/>
            <family val="2"/>
          </rPr>
          <t>======
ID#AAAAC-KouMA
ssolera    (2019-05-27 19:34:10)
Este dato aplica solo para fuentes móviles de Transporte Terrestre</t>
        </r>
      </text>
    </comment>
    <comment ref="G34" authorId="0" shapeId="0" xr:uid="{00000000-0006-0000-0C00-000010000000}">
      <text>
        <r>
          <rPr>
            <sz val="11"/>
            <color rgb="FF000000"/>
            <rFont val="Calibri"/>
            <family val="2"/>
          </rPr>
          <t>======
ID#AAAAC-KouNI
ssolera    (2019-05-27 19:34:10)
Para el caso que el distribuidor brinde solo el dato de libras, se deberá realizar la conversión.  Para ello, vea la hoja 2-Datos y otros</t>
        </r>
      </text>
    </comment>
    <comment ref="E53" authorId="0" shapeId="0" xr:uid="{00000000-0006-0000-0C00-000011000000}">
      <text>
        <r>
          <rPr>
            <sz val="11"/>
            <color rgb="FF000000"/>
            <rFont val="Calibri"/>
            <family val="2"/>
          </rPr>
          <t>======
ID#AAAAC-KouMM
ssolera    (2019-05-27 19:34:10)
Este dato solo aplica para fuentes móviles de Transporte Terrestre</t>
        </r>
      </text>
    </comment>
    <comment ref="I53" authorId="0" shapeId="0" xr:uid="{00000000-0006-0000-0C00-000017000000}">
      <text>
        <r>
          <rPr>
            <sz val="11"/>
            <color rgb="FF000000"/>
            <rFont val="Calibri"/>
            <family val="2"/>
          </rPr>
          <t>======
ID#AAAAC-KouIA
ssolera    (2019-05-27 19:34:09)
Este dato solo aplica para fuentes móviles de Transporte Terrestre</t>
        </r>
      </text>
    </comment>
    <comment ref="J53" authorId="0" shapeId="0" xr:uid="{00000000-0006-0000-0C00-00000D000000}">
      <text>
        <r>
          <rPr>
            <sz val="11"/>
            <color rgb="FF000000"/>
            <rFont val="Calibri"/>
            <family val="2"/>
          </rPr>
          <t>======
ID#AAAAC-KouOg
ssolera    (2019-05-27 19:34:10)
Este dato solo aplica para fuentes móviles de Transporte Terrestre</t>
        </r>
      </text>
    </comment>
    <comment ref="M53" authorId="0" shapeId="0" xr:uid="{00000000-0006-0000-0C00-00000E000000}">
      <text>
        <r>
          <rPr>
            <sz val="11"/>
            <color rgb="FF000000"/>
            <rFont val="Calibri"/>
            <family val="2"/>
          </rPr>
          <t>======
ID#AAAAC-KouOU
ssolera    (2019-05-27 19:34:10)
Este dato solo aplica para fuentes móviles de Transporte Terrestre</t>
        </r>
      </text>
    </comment>
    <comment ref="N53" authorId="0" shapeId="0" xr:uid="{00000000-0006-0000-0C00-000003000000}">
      <text>
        <r>
          <rPr>
            <sz val="11"/>
            <color rgb="FF000000"/>
            <rFont val="Calibri"/>
            <family val="2"/>
          </rPr>
          <t>======
ID#AAAAC-KouWY
ssolera    (2019-05-27 19:34:10)
Este dato solo aplica para fuentes móviles de Transporte Terrestre</t>
        </r>
      </text>
    </comment>
    <comment ref="Q53" authorId="0" shapeId="0" xr:uid="{00000000-0006-0000-0C00-000018000000}">
      <text>
        <r>
          <rPr>
            <sz val="11"/>
            <color rgb="FF000000"/>
            <rFont val="Calibri"/>
            <family val="2"/>
          </rPr>
          <t>======
ID#AAAAC-KouHQ
ssolera    (2019-05-27 19:34:09)
Este dato solo aplica para fuentes móviles de Transporte Terrestre</t>
        </r>
      </text>
    </comment>
    <comment ref="R53" authorId="0" shapeId="0" xr:uid="{00000000-0006-0000-0C00-00000F000000}">
      <text>
        <r>
          <rPr>
            <sz val="11"/>
            <color rgb="FF000000"/>
            <rFont val="Calibri"/>
            <family val="2"/>
          </rPr>
          <t>======
ID#AAAAC-KouNw
ssolera    (2019-05-27 19:34:10)
Este dato solo aplica para fuentes móviles de Transporte Terrestre</t>
        </r>
      </text>
    </comment>
    <comment ref="U53" authorId="0" shapeId="0" xr:uid="{00000000-0006-0000-0C00-000015000000}">
      <text>
        <r>
          <rPr>
            <sz val="11"/>
            <color rgb="FF000000"/>
            <rFont val="Calibri"/>
            <family val="2"/>
          </rPr>
          <t>======
ID#AAAAC-KouIo
ssolera    (2019-05-27 19:34:09)
Este dato solo aplica para fuentes móviles de Transporte Terrestre</t>
        </r>
      </text>
    </comment>
    <comment ref="V53" authorId="0" shapeId="0" xr:uid="{00000000-0006-0000-0C00-000005000000}">
      <text>
        <r>
          <rPr>
            <sz val="11"/>
            <color rgb="FF000000"/>
            <rFont val="Calibri"/>
            <family val="2"/>
          </rPr>
          <t>======
ID#AAAAC-KouUc
ssolera    (2019-05-27 19:34:10)
Este dato solo aplica para fuentes móviles de Transporte Terrestre</t>
        </r>
      </text>
    </comment>
    <comment ref="Y53" authorId="0" shapeId="0" xr:uid="{00000000-0006-0000-0C00-000019000000}">
      <text>
        <r>
          <rPr>
            <sz val="11"/>
            <color rgb="FF000000"/>
            <rFont val="Calibri"/>
            <family val="2"/>
          </rPr>
          <t>======
ID#AAAAC-KouHA
ssolera    (2019-05-27 19:34:09)
Este dato solo aplica para fuentes móviles de Transporte Terrestre</t>
        </r>
      </text>
    </comment>
    <comment ref="Z53" authorId="0" shapeId="0" xr:uid="{00000000-0006-0000-0C00-00000A000000}">
      <text>
        <r>
          <rPr>
            <sz val="11"/>
            <color rgb="FF000000"/>
            <rFont val="Calibri"/>
            <family val="2"/>
          </rPr>
          <t>======
ID#AAAAC-KouSE
ssolera    (2019-05-27 19:34:10)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j5lVw/ci0zJ5OPekvK2l1mIkmdvw=="/>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D00-00000D000000}">
      <text>
        <r>
          <rPr>
            <sz val="11"/>
            <color rgb="FF000000"/>
            <rFont val="Calibri"/>
            <family val="2"/>
          </rPr>
          <t>======
ID#AAAAC-KouQQ
Daniel Víquez Romero    (2019-05-27 19:34:10)
Indicar el numero de funcionar con acceso al servicio de transporte, aunque no siempre lo utilicen.</t>
        </r>
      </text>
    </comment>
    <comment ref="E14" authorId="0" shapeId="0" xr:uid="{00000000-0006-0000-0D00-000009000000}">
      <text>
        <r>
          <rPr>
            <sz val="11"/>
            <color rgb="FF000000"/>
            <rFont val="Calibri"/>
            <family val="2"/>
          </rPr>
          <t>======
ID#AAAAC-KouSs
ssolera    (2019-05-27 19:34:10)
Este dato aplica solo para fuentes móviles de Transporte Terrestre</t>
        </r>
      </text>
    </comment>
    <comment ref="F14" authorId="0" shapeId="0" xr:uid="{00000000-0006-0000-0D00-000001000000}">
      <text>
        <r>
          <rPr>
            <sz val="11"/>
            <color rgb="FF000000"/>
            <rFont val="Calibri"/>
            <family val="2"/>
          </rPr>
          <t>======
ID#AAAAC-KouXM
ssolera    (2019-05-27 19:34:10)
Este dato aplica solo para fuentes móviles de Transporte Terrestre</t>
        </r>
      </text>
    </comment>
    <comment ref="I14" authorId="0" shapeId="0" xr:uid="{00000000-0006-0000-0D00-000010000000}">
      <text>
        <r>
          <rPr>
            <sz val="11"/>
            <color rgb="FF000000"/>
            <rFont val="Calibri"/>
            <family val="2"/>
          </rPr>
          <t>======
ID#AAAAC-KouPg
ssolera    (2019-05-27 19:34:10)
Este dato aplica solo para fuentes móviles de Transporte Terrestre</t>
        </r>
      </text>
    </comment>
    <comment ref="J14" authorId="0" shapeId="0" xr:uid="{00000000-0006-0000-0D00-00000B000000}">
      <text>
        <r>
          <rPr>
            <sz val="11"/>
            <color rgb="FF000000"/>
            <rFont val="Calibri"/>
            <family val="2"/>
          </rPr>
          <t>======
ID#AAAAC-KouSI
ssolera    (2019-05-27 19:34:10)
Este dato aplica solo para fuentes móviles de Transporte Terrestre</t>
        </r>
      </text>
    </comment>
    <comment ref="M14" authorId="0" shapeId="0" xr:uid="{00000000-0006-0000-0D00-000006000000}">
      <text>
        <r>
          <rPr>
            <sz val="11"/>
            <color rgb="FF000000"/>
            <rFont val="Calibri"/>
            <family val="2"/>
          </rPr>
          <t>======
ID#AAAAC-KouTc
ssolera    (2019-05-27 19:34:10)
Este dato aplica solo para fuentes móviles de Transporte Terrestre</t>
        </r>
      </text>
    </comment>
    <comment ref="N14" authorId="0" shapeId="0" xr:uid="{00000000-0006-0000-0D00-000019000000}">
      <text>
        <r>
          <rPr>
            <sz val="11"/>
            <color rgb="FF000000"/>
            <rFont val="Calibri"/>
            <family val="2"/>
          </rPr>
          <t>======
ID#AAAAC-KouHU
ssolera    (2019-05-27 19:34:09)
Este dato aplica solo para fuentes móviles de Transporte Terrestre</t>
        </r>
      </text>
    </comment>
    <comment ref="Q14" authorId="0" shapeId="0" xr:uid="{00000000-0006-0000-0D00-000007000000}">
      <text>
        <r>
          <rPr>
            <sz val="11"/>
            <color rgb="FF000000"/>
            <rFont val="Calibri"/>
            <family val="2"/>
          </rPr>
          <t>======
ID#AAAAC-KouTI
ssolera    (2019-05-27 19:34:10)
Este dato aplica solo para fuentes móviles de Transporte Terrestre</t>
        </r>
      </text>
    </comment>
    <comment ref="R14" authorId="0" shapeId="0" xr:uid="{00000000-0006-0000-0D00-000018000000}">
      <text>
        <r>
          <rPr>
            <sz val="11"/>
            <color rgb="FF000000"/>
            <rFont val="Calibri"/>
            <family val="2"/>
          </rPr>
          <t>======
ID#AAAAC-KouHo
ssolera    (2019-05-27 19:34:09)
Este dato aplica solo para fuentes móviles de Transporte Terrestre</t>
        </r>
      </text>
    </comment>
    <comment ref="U14" authorId="0" shapeId="0" xr:uid="{00000000-0006-0000-0D00-000003000000}">
      <text>
        <r>
          <rPr>
            <sz val="11"/>
            <color rgb="FF000000"/>
            <rFont val="Calibri"/>
            <family val="2"/>
          </rPr>
          <t>======
ID#AAAAC-KouV0
ssolera    (2019-05-27 19:34:10)
Este dato aplica solo para fuentes móviles de Transporte Terrestre</t>
        </r>
      </text>
    </comment>
    <comment ref="V14" authorId="0" shapeId="0" xr:uid="{00000000-0006-0000-0D00-000015000000}">
      <text>
        <r>
          <rPr>
            <sz val="11"/>
            <color rgb="FF000000"/>
            <rFont val="Calibri"/>
            <family val="2"/>
          </rPr>
          <t>======
ID#AAAAC-KouKw
ssolera    (2019-05-27 19:34:09)
Este dato aplica solo para fuentes móviles de Transporte Terrestre</t>
        </r>
      </text>
    </comment>
    <comment ref="Y14" authorId="0" shapeId="0" xr:uid="{00000000-0006-0000-0D00-000013000000}">
      <text>
        <r>
          <rPr>
            <sz val="11"/>
            <color rgb="FF000000"/>
            <rFont val="Calibri"/>
            <family val="2"/>
          </rPr>
          <t>======
ID#AAAAC-KouLw
ssolera    (2019-05-27 19:34:10)
Este dato aplica solo para fuentes móviles de Transporte Terrestre</t>
        </r>
      </text>
    </comment>
    <comment ref="Z14" authorId="0" shapeId="0" xr:uid="{00000000-0006-0000-0D00-000017000000}">
      <text>
        <r>
          <rPr>
            <sz val="11"/>
            <color rgb="FF000000"/>
            <rFont val="Calibri"/>
            <family val="2"/>
          </rPr>
          <t>======
ID#AAAAC-KouI8
ssolera    (2019-05-27 19:34:09)
Este dato aplica solo para fuentes móviles de Transporte Terrestre</t>
        </r>
      </text>
    </comment>
    <comment ref="G34" authorId="0" shapeId="0" xr:uid="{00000000-0006-0000-0D00-000014000000}">
      <text>
        <r>
          <rPr>
            <sz val="11"/>
            <color rgb="FF000000"/>
            <rFont val="Calibri"/>
            <family val="2"/>
          </rPr>
          <t>======
ID#AAAAC-KouLY
ssolera    (2019-05-27 19:34:10)
Para el caso que el distribuidor brinde solo el dato de libras, se deberá realizar la conversión.  Para ello, vea la hoja 2-Datos y otros</t>
        </r>
      </text>
    </comment>
    <comment ref="E54" authorId="0" shapeId="0" xr:uid="{00000000-0006-0000-0D00-00000F000000}">
      <text>
        <r>
          <rPr>
            <sz val="11"/>
            <color rgb="FF000000"/>
            <rFont val="Calibri"/>
            <family val="2"/>
          </rPr>
          <t>======
ID#AAAAC-KouQI
ssolera    (2019-05-27 19:34:10)
Este dato solo aplica para fuentes móviles de Transporte Terrestre</t>
        </r>
      </text>
    </comment>
    <comment ref="I54" authorId="0" shapeId="0" xr:uid="{00000000-0006-0000-0D00-000016000000}">
      <text>
        <r>
          <rPr>
            <sz val="11"/>
            <color rgb="FF000000"/>
            <rFont val="Calibri"/>
            <family val="2"/>
          </rPr>
          <t>======
ID#AAAAC-KouKY
ssolera    (2019-05-27 19:34:09)
Este dato solo aplica para fuentes móviles de Transporte Terrestre</t>
        </r>
      </text>
    </comment>
    <comment ref="J54" authorId="0" shapeId="0" xr:uid="{00000000-0006-0000-0D00-000004000000}">
      <text>
        <r>
          <rPr>
            <sz val="11"/>
            <color rgb="FF000000"/>
            <rFont val="Calibri"/>
            <family val="2"/>
          </rPr>
          <t>======
ID#AAAAC-KouVg
ssolera    (2019-05-27 19:34:10)
Este dato solo aplica para fuentes móviles de Transporte Terrestre</t>
        </r>
      </text>
    </comment>
    <comment ref="M54" authorId="0" shapeId="0" xr:uid="{00000000-0006-0000-0D00-000011000000}">
      <text>
        <r>
          <rPr>
            <sz val="11"/>
            <color rgb="FF000000"/>
            <rFont val="Calibri"/>
            <family val="2"/>
          </rPr>
          <t>======
ID#AAAAC-KouN8
ssolera    (2019-05-27 19:34:10)
Este dato solo aplica para fuentes móviles de Transporte Terrestre</t>
        </r>
      </text>
    </comment>
    <comment ref="N54" authorId="0" shapeId="0" xr:uid="{00000000-0006-0000-0D00-00000A000000}">
      <text>
        <r>
          <rPr>
            <sz val="11"/>
            <color rgb="FF000000"/>
            <rFont val="Calibri"/>
            <family val="2"/>
          </rPr>
          <t>======
ID#AAAAC-KouSQ
ssolera    (2019-05-27 19:34:10)
Este dato solo aplica para fuentes móviles de Transporte Terrestre</t>
        </r>
      </text>
    </comment>
    <comment ref="Q54" authorId="0" shapeId="0" xr:uid="{00000000-0006-0000-0D00-00000E000000}">
      <text>
        <r>
          <rPr>
            <sz val="11"/>
            <color rgb="FF000000"/>
            <rFont val="Calibri"/>
            <family val="2"/>
          </rPr>
          <t>======
ID#AAAAC-KouQU
ssolera    (2019-05-27 19:34:10)
Este dato solo aplica para fuentes móviles de Transporte Terrestre</t>
        </r>
      </text>
    </comment>
    <comment ref="R54" authorId="0" shapeId="0" xr:uid="{00000000-0006-0000-0D00-00000C000000}">
      <text>
        <r>
          <rPr>
            <sz val="11"/>
            <color rgb="FF000000"/>
            <rFont val="Calibri"/>
            <family val="2"/>
          </rPr>
          <t>======
ID#AAAAC-KouQ4
ssolera    (2019-05-27 19:34:10)
Este dato solo aplica para fuentes móviles de Transporte Terrestre</t>
        </r>
      </text>
    </comment>
    <comment ref="U54" authorId="0" shapeId="0" xr:uid="{00000000-0006-0000-0D00-000008000000}">
      <text>
        <r>
          <rPr>
            <sz val="11"/>
            <color rgb="FF000000"/>
            <rFont val="Calibri"/>
            <family val="2"/>
          </rPr>
          <t>======
ID#AAAAC-KouS0
ssolera    (2019-05-27 19:34:10)
Este dato solo aplica para fuentes móviles de Transporte Terrestre</t>
        </r>
      </text>
    </comment>
    <comment ref="V54" authorId="0" shapeId="0" xr:uid="{00000000-0006-0000-0D00-000005000000}">
      <text>
        <r>
          <rPr>
            <sz val="11"/>
            <color rgb="FF000000"/>
            <rFont val="Calibri"/>
            <family val="2"/>
          </rPr>
          <t>======
ID#AAAAC-KouT0
ssolera    (2019-05-27 19:34:10)
Este dato solo aplica para fuentes móviles de Transporte Terrestre</t>
        </r>
      </text>
    </comment>
    <comment ref="Y54" authorId="0" shapeId="0" xr:uid="{00000000-0006-0000-0D00-000002000000}">
      <text>
        <r>
          <rPr>
            <sz val="11"/>
            <color rgb="FF000000"/>
            <rFont val="Calibri"/>
            <family val="2"/>
          </rPr>
          <t>======
ID#AAAAC-KouV8
ssolera    (2019-05-27 19:34:10)
Este dato solo aplica para fuentes móviles de Transporte Terrestre</t>
        </r>
      </text>
    </comment>
    <comment ref="Z54" authorId="0" shapeId="0" xr:uid="{00000000-0006-0000-0D00-000012000000}">
      <text>
        <r>
          <rPr>
            <sz val="11"/>
            <color rgb="FF000000"/>
            <rFont val="Calibri"/>
            <family val="2"/>
          </rPr>
          <t>======
ID#AAAAC-KouMw
ssolera    (2019-05-27 19:34:10)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iOLj3R8dLK0uQdEO+LqoJs+ACYpA=="/>
    </ext>
  </extL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E11" authorId="0" shapeId="0" xr:uid="{00000000-0006-0000-0E00-000006000000}">
      <text>
        <r>
          <rPr>
            <sz val="11"/>
            <color rgb="FF000000"/>
            <rFont val="Calibri"/>
            <family val="2"/>
          </rPr>
          <t>======
ID#AAAAC-KouNk
ssolera    (2019-05-27 19:34:10)
Este dato aplica solo para fuentes móviles de Transporte Terrestre</t>
        </r>
      </text>
    </comment>
    <comment ref="F11" authorId="0" shapeId="0" xr:uid="{00000000-0006-0000-0E00-000002000000}">
      <text>
        <r>
          <rPr>
            <sz val="11"/>
            <color rgb="FF000000"/>
            <rFont val="Calibri"/>
            <family val="2"/>
          </rPr>
          <t>======
ID#AAAAC-KouWs
ssolera    (2019-05-27 19:34:10)
Este dato aplica solo para fuentes móviles de Transporte Terrestre</t>
        </r>
      </text>
    </comment>
    <comment ref="I11" authorId="0" shapeId="0" xr:uid="{00000000-0006-0000-0E00-000005000000}">
      <text>
        <r>
          <rPr>
            <sz val="11"/>
            <color rgb="FF000000"/>
            <rFont val="Calibri"/>
            <family val="2"/>
          </rPr>
          <t>======
ID#AAAAC-KouOk
ssolera    (2019-05-27 19:34:10)
Este dato aplica solo para fuentes móviles de Transporte Terrestre</t>
        </r>
      </text>
    </comment>
    <comment ref="J11" authorId="0" shapeId="0" xr:uid="{00000000-0006-0000-0E00-000007000000}">
      <text>
        <r>
          <rPr>
            <sz val="11"/>
            <color rgb="FF000000"/>
            <rFont val="Calibri"/>
            <family val="2"/>
          </rPr>
          <t>======
ID#AAAAC-KouNc
ssolera    (2019-05-27 19:34:10)
Este dato aplica solo para fuentes móviles de Transporte Terrestre</t>
        </r>
      </text>
    </comment>
    <comment ref="M11" authorId="0" shapeId="0" xr:uid="{00000000-0006-0000-0E00-000001000000}">
      <text>
        <r>
          <rPr>
            <sz val="11"/>
            <color rgb="FF000000"/>
            <rFont val="Calibri"/>
            <family val="2"/>
          </rPr>
          <t>======
ID#AAAAC-KouW4
ssolera    (2019-05-27 19:34:10)
Este dato aplica solo para fuentes móviles de Transporte Terrestre</t>
        </r>
      </text>
    </comment>
    <comment ref="N11" authorId="0" shapeId="0" xr:uid="{00000000-0006-0000-0E00-000008000000}">
      <text>
        <r>
          <rPr>
            <sz val="11"/>
            <color rgb="FF000000"/>
            <rFont val="Calibri"/>
            <family val="2"/>
          </rPr>
          <t>======
ID#AAAAC-KouLo
ssolera    (2019-05-27 19:34:10)
Este dato aplica solo para fuentes móviles de Transporte Terrestre</t>
        </r>
      </text>
    </comment>
    <comment ref="Q11" authorId="0" shapeId="0" xr:uid="{00000000-0006-0000-0E00-000009000000}">
      <text>
        <r>
          <rPr>
            <sz val="11"/>
            <color rgb="FF000000"/>
            <rFont val="Calibri"/>
            <family val="2"/>
          </rPr>
          <t>======
ID#AAAAC-KouLA
ssolera    (2019-05-27 19:34:09)
Este dato aplica solo para fuentes móviles de Transporte Terrestre</t>
        </r>
      </text>
    </comment>
    <comment ref="R11" authorId="0" shapeId="0" xr:uid="{00000000-0006-0000-0E00-00000A000000}">
      <text>
        <r>
          <rPr>
            <sz val="11"/>
            <color rgb="FF000000"/>
            <rFont val="Calibri"/>
            <family val="2"/>
          </rPr>
          <t>======
ID#AAAAC-KouIQ
ssolera    (2019-05-27 19:34:09)
Este dato aplica solo para fuentes móviles de Transporte Terrestre</t>
        </r>
      </text>
    </comment>
    <comment ref="U11" authorId="0" shapeId="0" xr:uid="{00000000-0006-0000-0E00-000004000000}">
      <text>
        <r>
          <rPr>
            <sz val="11"/>
            <color rgb="FF000000"/>
            <rFont val="Calibri"/>
            <family val="2"/>
          </rPr>
          <t>======
ID#AAAAC-KouRs
ssolera    (2019-05-27 19:34:10)
Este dato aplica solo para fuentes móviles de Transporte Terrestre</t>
        </r>
      </text>
    </comment>
    <comment ref="V11" authorId="0" shapeId="0" xr:uid="{00000000-0006-0000-0E00-000003000000}">
      <text>
        <r>
          <rPr>
            <sz val="11"/>
            <color rgb="FF000000"/>
            <rFont val="Calibri"/>
            <family val="2"/>
          </rPr>
          <t>======
ID#AAAAC-KouRw
ssolera    (2019-05-27 19:34:10)
Este dato aplica solo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iapPZhkBggjg3omA5FPb79jB/FkQ=="/>
    </ext>
  </extL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E11" authorId="0" shapeId="0" xr:uid="{00000000-0006-0000-0F00-000004000000}">
      <text>
        <r>
          <rPr>
            <sz val="11"/>
            <color rgb="FF000000"/>
            <rFont val="Calibri"/>
            <family val="2"/>
          </rPr>
          <t>======
ID#AAAAC-KouTk
ssolera    (2019-05-27 19:34:10)
Este dato aplica solo para fuentes móviles de Transporte Terrestre</t>
        </r>
      </text>
    </comment>
    <comment ref="F11" authorId="0" shapeId="0" xr:uid="{00000000-0006-0000-0F00-000006000000}">
      <text>
        <r>
          <rPr>
            <sz val="11"/>
            <color rgb="FF000000"/>
            <rFont val="Calibri"/>
            <family val="2"/>
          </rPr>
          <t>======
ID#AAAAC-KouOo
ssolera    (2019-05-27 19:34:10)
Este dato aplica solo para fuentes móviles de Transporte Terrestre</t>
        </r>
      </text>
    </comment>
    <comment ref="I11" authorId="0" shapeId="0" xr:uid="{00000000-0006-0000-0F00-000007000000}">
      <text>
        <r>
          <rPr>
            <sz val="11"/>
            <color rgb="FF000000"/>
            <rFont val="Calibri"/>
            <family val="2"/>
          </rPr>
          <t>======
ID#AAAAC-KouLE
ssolera    (2019-05-27 19:34:09)
Este dato aplica solo para fuentes móviles de Transporte Terrestre</t>
        </r>
      </text>
    </comment>
    <comment ref="J11" authorId="0" shapeId="0" xr:uid="{00000000-0006-0000-0F00-000002000000}">
      <text>
        <r>
          <rPr>
            <sz val="11"/>
            <color rgb="FF000000"/>
            <rFont val="Calibri"/>
            <family val="2"/>
          </rPr>
          <t>======
ID#AAAAC-KouXA
ssolera    (2019-05-27 19:34:10)
Este dato aplica solo para fuentes móviles de Transporte Terrestre</t>
        </r>
      </text>
    </comment>
    <comment ref="M11" authorId="0" shapeId="0" xr:uid="{00000000-0006-0000-0F00-000009000000}">
      <text>
        <r>
          <rPr>
            <sz val="11"/>
            <color rgb="FF000000"/>
            <rFont val="Calibri"/>
            <family val="2"/>
          </rPr>
          <t>======
ID#AAAAC-KouJg
ssolera    (2019-05-27 19:34:09)
Este dato aplica solo para fuentes móviles de Transporte Terrestre</t>
        </r>
      </text>
    </comment>
    <comment ref="N11" authorId="0" shapeId="0" xr:uid="{00000000-0006-0000-0F00-000008000000}">
      <text>
        <r>
          <rPr>
            <sz val="11"/>
            <color rgb="FF000000"/>
            <rFont val="Calibri"/>
            <family val="2"/>
          </rPr>
          <t>======
ID#AAAAC-KouJk
ssolera    (2019-05-27 19:34:09)
Este dato aplica solo para fuentes móviles de Transporte Terrestre</t>
        </r>
      </text>
    </comment>
    <comment ref="Q11" authorId="0" shapeId="0" xr:uid="{00000000-0006-0000-0F00-00000A000000}">
      <text>
        <r>
          <rPr>
            <sz val="11"/>
            <color rgb="FF000000"/>
            <rFont val="Calibri"/>
            <family val="2"/>
          </rPr>
          <t>======
ID#AAAAC-KouJE
ssolera    (2019-05-27 19:34:09)
Este dato aplica solo para fuentes móviles de Transporte Terrestre</t>
        </r>
      </text>
    </comment>
    <comment ref="R11" authorId="0" shapeId="0" xr:uid="{00000000-0006-0000-0F00-000001000000}">
      <text>
        <r>
          <rPr>
            <sz val="11"/>
            <color rgb="FF000000"/>
            <rFont val="Calibri"/>
            <family val="2"/>
          </rPr>
          <t>======
ID#AAAAC-KouXY
ssolera    (2019-05-27 19:34:10)
Este dato aplica solo para fuentes móviles de Transporte Terrestre</t>
        </r>
      </text>
    </comment>
    <comment ref="U11" authorId="0" shapeId="0" xr:uid="{00000000-0006-0000-0F00-000003000000}">
      <text>
        <r>
          <rPr>
            <sz val="11"/>
            <color rgb="FF000000"/>
            <rFont val="Calibri"/>
            <family val="2"/>
          </rPr>
          <t>======
ID#AAAAC-KouUw
ssolera    (2019-05-27 19:34:10)
Este dato aplica solo para fuentes móviles de Transporte Terrestre</t>
        </r>
      </text>
    </comment>
    <comment ref="V11" authorId="0" shapeId="0" xr:uid="{00000000-0006-0000-0F00-000005000000}">
      <text>
        <r>
          <rPr>
            <sz val="11"/>
            <color rgb="FF000000"/>
            <rFont val="Calibri"/>
            <family val="2"/>
          </rPr>
          <t>======
ID#AAAAC-KouQg
ssolera    (2019-05-27 19:34:10)
Este dato aplica solo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g4NVD6y8YEKwo7GTeqXaLrBVAlN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400-00000D000000}">
      <text>
        <r>
          <rPr>
            <sz val="11"/>
            <color rgb="FF000000"/>
            <rFont val="Calibri"/>
            <family val="2"/>
          </rPr>
          <t>======
ID#AAAAC-KouQo
Daniel Víquez Romero    (2019-05-27 19:34:10)
Indicar el numero de funcionar con acceso al servicio de transporte, aunque no siempre lo utilicen.</t>
        </r>
      </text>
    </comment>
    <comment ref="E14" authorId="0" shapeId="0" xr:uid="{00000000-0006-0000-0400-000017000000}">
      <text>
        <r>
          <rPr>
            <sz val="11"/>
            <color rgb="FF000000"/>
            <rFont val="Calibri"/>
            <family val="2"/>
          </rPr>
          <t>======
ID#AAAAC-KouJ8
ssolera    (2019-05-27 19:34:09)
Este dato aplica solo para fuentes móviles de Transporte Terrestre</t>
        </r>
      </text>
    </comment>
    <comment ref="F14" authorId="0" shapeId="0" xr:uid="{00000000-0006-0000-0400-000003000000}">
      <text>
        <r>
          <rPr>
            <sz val="11"/>
            <color rgb="FF000000"/>
            <rFont val="Calibri"/>
            <family val="2"/>
          </rPr>
          <t>======
ID#AAAAC-KouVk
ssolera    (2019-05-27 19:34:10)
Este dato aplica solo para fuentes móviles de Transporte Terrestre</t>
        </r>
      </text>
    </comment>
    <comment ref="I14" authorId="0" shapeId="0" xr:uid="{00000000-0006-0000-0400-00000B000000}">
      <text>
        <r>
          <rPr>
            <sz val="11"/>
            <color rgb="FF000000"/>
            <rFont val="Calibri"/>
            <family val="2"/>
          </rPr>
          <t>======
ID#AAAAC-KouRM
ssolera    (2019-05-27 19:34:10)
Este dato aplica solo para fuentes móviles de Transporte Terrestre</t>
        </r>
      </text>
    </comment>
    <comment ref="J14" authorId="0" shapeId="0" xr:uid="{00000000-0006-0000-0400-000009000000}">
      <text>
        <r>
          <rPr>
            <sz val="11"/>
            <color rgb="FF000000"/>
            <rFont val="Calibri"/>
            <family val="2"/>
          </rPr>
          <t>======
ID#AAAAC-KouSk
ssolera    (2019-05-27 19:34:10)
Este dato aplica solo para fuentes móviles de Transporte Terrestre</t>
        </r>
      </text>
    </comment>
    <comment ref="M14" authorId="0" shapeId="0" xr:uid="{00000000-0006-0000-0400-000002000000}">
      <text>
        <r>
          <rPr>
            <sz val="11"/>
            <color rgb="FF000000"/>
            <rFont val="Calibri"/>
            <family val="2"/>
          </rPr>
          <t>======
ID#AAAAC-KouXE
ssolera    (2019-05-27 19:34:10)
Este dato aplica solo para fuentes móviles de Transporte Terrestre</t>
        </r>
      </text>
    </comment>
    <comment ref="N14" authorId="0" shapeId="0" xr:uid="{00000000-0006-0000-0400-000012000000}">
      <text>
        <r>
          <rPr>
            <sz val="11"/>
            <color rgb="FF000000"/>
            <rFont val="Calibri"/>
            <family val="2"/>
          </rPr>
          <t>======
ID#AAAAC-KouNM
ssolera    (2019-05-27 19:34:10)
Este dato aplica solo para fuentes móviles de Transporte Terrestre</t>
        </r>
      </text>
    </comment>
    <comment ref="Q14" authorId="0" shapeId="0" xr:uid="{00000000-0006-0000-0400-00000F000000}">
      <text>
        <r>
          <rPr>
            <sz val="11"/>
            <color rgb="FF000000"/>
            <rFont val="Calibri"/>
            <family val="2"/>
          </rPr>
          <t>======
ID#AAAAC-KouOc
ssolera    (2019-05-27 19:34:10)
Este dato aplica solo para fuentes móviles de Transporte Terrestre</t>
        </r>
      </text>
    </comment>
    <comment ref="R14" authorId="0" shapeId="0" xr:uid="{00000000-0006-0000-0400-000010000000}">
      <text>
        <r>
          <rPr>
            <sz val="11"/>
            <color rgb="FF000000"/>
            <rFont val="Calibri"/>
            <family val="2"/>
          </rPr>
          <t>======
ID#AAAAC-KouOM
ssolera    (2019-05-27 19:34:10)
Este dato aplica solo para fuentes móviles de Transporte Terrestre</t>
        </r>
      </text>
    </comment>
    <comment ref="U14" authorId="0" shapeId="0" xr:uid="{00000000-0006-0000-0400-000011000000}">
      <text>
        <r>
          <rPr>
            <sz val="11"/>
            <color rgb="FF000000"/>
            <rFont val="Calibri"/>
            <family val="2"/>
          </rPr>
          <t>======
ID#AAAAC-KouN0
ssolera    (2019-05-27 19:34:10)
Este dato aplica solo para fuentes móviles de Transporte Terrestre</t>
        </r>
      </text>
    </comment>
    <comment ref="V14" authorId="0" shapeId="0" xr:uid="{00000000-0006-0000-0400-000004000000}">
      <text>
        <r>
          <rPr>
            <sz val="11"/>
            <color rgb="FF000000"/>
            <rFont val="Calibri"/>
            <family val="2"/>
          </rPr>
          <t>======
ID#AAAAC-KouUU
ssolera    (2019-05-27 19:34:10)
Este dato aplica solo para fuentes móviles de Transporte Terrestre</t>
        </r>
      </text>
    </comment>
    <comment ref="Y14" authorId="0" shapeId="0" xr:uid="{00000000-0006-0000-0400-000016000000}">
      <text>
        <r>
          <rPr>
            <sz val="11"/>
            <color rgb="FF000000"/>
            <rFont val="Calibri"/>
            <family val="2"/>
          </rPr>
          <t>======
ID#AAAAC-KouLM
ssolera    (2019-05-27 19:34:09)
Este dato aplica solo para fuentes móviles de Transporte Terrestre</t>
        </r>
      </text>
    </comment>
    <comment ref="Z14" authorId="0" shapeId="0" xr:uid="{00000000-0006-0000-0400-000013000000}">
      <text>
        <r>
          <rPr>
            <sz val="11"/>
            <color rgb="FF000000"/>
            <rFont val="Calibri"/>
            <family val="2"/>
          </rPr>
          <t>======
ID#AAAAC-KouM0
ssolera    (2019-05-27 19:34:10)
Este dato aplica solo para fuentes móviles de Transporte Terrestre</t>
        </r>
      </text>
    </comment>
    <comment ref="G34" authorId="0" shapeId="0" xr:uid="{00000000-0006-0000-0400-000014000000}">
      <text>
        <r>
          <rPr>
            <sz val="11"/>
            <color rgb="FF000000"/>
            <rFont val="Calibri"/>
            <family val="2"/>
          </rPr>
          <t>======
ID#AAAAC-KouMs
ssolera    (2019-05-27 19:34:10)
Para el caso que el distribuidor brinde solo el dato de libras, se deberá realizar la conversión.  Para ello, vea la hoja 2-Datos y otros</t>
        </r>
      </text>
    </comment>
    <comment ref="E54" authorId="0" shapeId="0" xr:uid="{00000000-0006-0000-0400-000007000000}">
      <text>
        <r>
          <rPr>
            <sz val="11"/>
            <color rgb="FF000000"/>
            <rFont val="Calibri"/>
            <family val="2"/>
          </rPr>
          <t>======
ID#AAAAC-KouTQ
ssolera    (2019-05-27 19:34:10)
Este dato solo aplica para fuentes móviles de Transporte Terrestre</t>
        </r>
      </text>
    </comment>
    <comment ref="I54" authorId="0" shapeId="0" xr:uid="{00000000-0006-0000-0400-000018000000}">
      <text>
        <r>
          <rPr>
            <sz val="11"/>
            <color rgb="FF000000"/>
            <rFont val="Calibri"/>
            <family val="2"/>
          </rPr>
          <t>======
ID#AAAAC-KouIw
ssolera    (2019-05-27 19:34:09)
Este dato solo aplica para fuentes móviles de Transporte Terrestre</t>
        </r>
      </text>
    </comment>
    <comment ref="J54" authorId="0" shapeId="0" xr:uid="{00000000-0006-0000-0400-00000C000000}">
      <text>
        <r>
          <rPr>
            <sz val="11"/>
            <color rgb="FF000000"/>
            <rFont val="Calibri"/>
            <family val="2"/>
          </rPr>
          <t>======
ID#AAAAC-KouQ8
ssolera    (2019-05-27 19:34:10)
Este dato solo aplica para fuentes móviles de Transporte Terrestre</t>
        </r>
      </text>
    </comment>
    <comment ref="M54" authorId="0" shapeId="0" xr:uid="{00000000-0006-0000-0400-00001A000000}">
      <text>
        <r>
          <rPr>
            <sz val="11"/>
            <color rgb="FF000000"/>
            <rFont val="Calibri"/>
            <family val="2"/>
          </rPr>
          <t>======
ID#AAAAC-KouIc
ssolera    (2019-05-27 19:34:09)
Este dato solo aplica para fuentes móviles de Transporte Terrestre</t>
        </r>
      </text>
    </comment>
    <comment ref="N54" authorId="0" shapeId="0" xr:uid="{00000000-0006-0000-0400-000015000000}">
      <text>
        <r>
          <rPr>
            <sz val="11"/>
            <color rgb="FF000000"/>
            <rFont val="Calibri"/>
            <family val="2"/>
          </rPr>
          <t>======
ID#AAAAC-KouL8
ssolera    (2019-05-27 19:34:10)
Este dato solo aplica para fuentes móviles de Transporte Terrestre</t>
        </r>
      </text>
    </comment>
    <comment ref="Q54" authorId="0" shapeId="0" xr:uid="{00000000-0006-0000-0400-00000E000000}">
      <text>
        <r>
          <rPr>
            <sz val="11"/>
            <color rgb="FF000000"/>
            <rFont val="Calibri"/>
            <family val="2"/>
          </rPr>
          <t>======
ID#AAAAC-KouOw
ssolera    (2019-05-27 19:34:10)
Este dato solo aplica para fuentes móviles de Transporte Terrestre</t>
        </r>
      </text>
    </comment>
    <comment ref="R54" authorId="0" shapeId="0" xr:uid="{00000000-0006-0000-0400-00000A000000}">
      <text>
        <r>
          <rPr>
            <sz val="11"/>
            <color rgb="FF000000"/>
            <rFont val="Calibri"/>
            <family val="2"/>
          </rPr>
          <t>======
ID#AAAAC-KouSM
ssolera    (2019-05-27 19:34:10)
Este dato solo aplica para fuentes móviles de Transporte Terrestre</t>
        </r>
      </text>
    </comment>
    <comment ref="U54" authorId="0" shapeId="0" xr:uid="{00000000-0006-0000-0400-000005000000}">
      <text>
        <r>
          <rPr>
            <sz val="11"/>
            <color rgb="FF000000"/>
            <rFont val="Calibri"/>
            <family val="2"/>
          </rPr>
          <t>======
ID#AAAAC-KouUY
ssolera    (2019-05-27 19:34:10)
Este dato solo aplica para fuentes móviles de Transporte Terrestre</t>
        </r>
      </text>
    </comment>
    <comment ref="V54" authorId="0" shapeId="0" xr:uid="{00000000-0006-0000-0400-000019000000}">
      <text>
        <r>
          <rPr>
            <sz val="11"/>
            <color rgb="FF000000"/>
            <rFont val="Calibri"/>
            <family val="2"/>
          </rPr>
          <t>======
ID#AAAAC-KouIk
ssolera    (2019-05-27 19:34:09)
Este dato solo aplica para fuentes móviles de Transporte Terrestre</t>
        </r>
      </text>
    </comment>
    <comment ref="Y54" authorId="0" shapeId="0" xr:uid="{00000000-0006-0000-0400-000008000000}">
      <text>
        <r>
          <rPr>
            <sz val="11"/>
            <color rgb="FF000000"/>
            <rFont val="Calibri"/>
            <family val="2"/>
          </rPr>
          <t>======
ID#AAAAC-KouTM
ssolera    (2019-05-27 19:34:10)
Este dato solo aplica para fuentes móviles de Transporte Terrestre</t>
        </r>
      </text>
    </comment>
    <comment ref="Z54" authorId="0" shapeId="0" xr:uid="{00000000-0006-0000-0400-000006000000}">
      <text>
        <r>
          <rPr>
            <sz val="11"/>
            <color rgb="FF000000"/>
            <rFont val="Calibri"/>
            <family val="2"/>
          </rPr>
          <t>======
ID#AAAAC-KouTU
ssolera    (2019-05-27 19:34:10)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gFY9apfMeJGsfQN1adQHLLNqi5y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500-00000E000000}">
      <text>
        <r>
          <rPr>
            <sz val="11"/>
            <color rgb="FF000000"/>
            <rFont val="Calibri"/>
            <family val="2"/>
          </rPr>
          <t>======
ID#AAAAC-KouPI
Daniel Víquez Romero    (2019-05-27 19:34:10)
Indicar el numero de funcionar con acceso al servicio de transporte, aunque no siempre lo utilicen.</t>
        </r>
      </text>
    </comment>
    <comment ref="E14" authorId="0" shapeId="0" xr:uid="{00000000-0006-0000-0500-00000B000000}">
      <text>
        <r>
          <rPr>
            <sz val="11"/>
            <color rgb="FF000000"/>
            <rFont val="Calibri"/>
            <family val="2"/>
          </rPr>
          <t>======
ID#AAAAC-KouSU
ssolera    (2019-05-27 19:34:10)
Este dato aplica solo para fuentes móviles de Transporte Terrestre</t>
        </r>
      </text>
    </comment>
    <comment ref="F14" authorId="0" shapeId="0" xr:uid="{00000000-0006-0000-0500-000018000000}">
      <text>
        <r>
          <rPr>
            <sz val="11"/>
            <color rgb="FF000000"/>
            <rFont val="Calibri"/>
            <family val="2"/>
          </rPr>
          <t>======
ID#AAAAC-KouHM
ssolera    (2019-05-27 19:34:09)
Este dato aplica solo para fuentes móviles de Transporte Terrestre</t>
        </r>
      </text>
    </comment>
    <comment ref="I14" authorId="0" shapeId="0" xr:uid="{00000000-0006-0000-0500-00000A000000}">
      <text>
        <r>
          <rPr>
            <sz val="11"/>
            <color rgb="FF000000"/>
            <rFont val="Calibri"/>
            <family val="2"/>
          </rPr>
          <t>======
ID#AAAAC-KouSc
ssolera    (2019-05-27 19:34:10)
Este dato aplica solo para fuentes móviles de Transporte Terrestre</t>
        </r>
      </text>
    </comment>
    <comment ref="J14" authorId="0" shapeId="0" xr:uid="{00000000-0006-0000-0500-000004000000}">
      <text>
        <r>
          <rPr>
            <sz val="11"/>
            <color rgb="FF000000"/>
            <rFont val="Calibri"/>
            <family val="2"/>
          </rPr>
          <t>======
ID#AAAAC-KouWA
ssolera    (2019-05-27 19:34:10)
Este dato aplica solo para fuentes móviles de Transporte Terrestre</t>
        </r>
      </text>
    </comment>
    <comment ref="M14" authorId="0" shapeId="0" xr:uid="{00000000-0006-0000-0500-000012000000}">
      <text>
        <r>
          <rPr>
            <sz val="11"/>
            <color rgb="FF000000"/>
            <rFont val="Calibri"/>
            <family val="2"/>
          </rPr>
          <t>======
ID#AAAAC-KouKM
ssolera    (2019-05-27 19:34:09)
Este dato aplica solo para fuentes móviles de Transporte Terrestre</t>
        </r>
      </text>
    </comment>
    <comment ref="N14" authorId="0" shapeId="0" xr:uid="{00000000-0006-0000-0500-00000D000000}">
      <text>
        <r>
          <rPr>
            <sz val="11"/>
            <color rgb="FF000000"/>
            <rFont val="Calibri"/>
            <family val="2"/>
          </rPr>
          <t>======
ID#AAAAC-KouPQ
ssolera    (2019-05-27 19:34:10)
Este dato aplica solo para fuentes móviles de Transporte Terrestre</t>
        </r>
      </text>
    </comment>
    <comment ref="Q14" authorId="0" shapeId="0" xr:uid="{00000000-0006-0000-0500-000006000000}">
      <text>
        <r>
          <rPr>
            <sz val="11"/>
            <color rgb="FF000000"/>
            <rFont val="Calibri"/>
            <family val="2"/>
          </rPr>
          <t>======
ID#AAAAC-KouVE
ssolera    (2019-05-27 19:34:10)
Este dato aplica solo para fuentes móviles de Transporte Terrestre</t>
        </r>
      </text>
    </comment>
    <comment ref="R14" authorId="0" shapeId="0" xr:uid="{00000000-0006-0000-0500-000002000000}">
      <text>
        <r>
          <rPr>
            <sz val="11"/>
            <color rgb="FF000000"/>
            <rFont val="Calibri"/>
            <family val="2"/>
          </rPr>
          <t>======
ID#AAAAC-KouXs
ssolera    (2019-05-27 19:34:10)
Este dato aplica solo para fuentes móviles de Transporte Terrestre</t>
        </r>
      </text>
    </comment>
    <comment ref="U14" authorId="0" shapeId="0" xr:uid="{00000000-0006-0000-0500-00000F000000}">
      <text>
        <r>
          <rPr>
            <sz val="11"/>
            <color rgb="FF000000"/>
            <rFont val="Calibri"/>
            <family val="2"/>
          </rPr>
          <t>======
ID#AAAAC-KouOA
ssolera    (2019-05-27 19:34:10)
Este dato aplica solo para fuentes móviles de Transporte Terrestre</t>
        </r>
      </text>
    </comment>
    <comment ref="V14" authorId="0" shapeId="0" xr:uid="{00000000-0006-0000-0500-000014000000}">
      <text>
        <r>
          <rPr>
            <sz val="11"/>
            <color rgb="FF000000"/>
            <rFont val="Calibri"/>
            <family val="2"/>
          </rPr>
          <t>======
ID#AAAAC-KouJc
ssolera    (2019-05-27 19:34:09)
Este dato aplica solo para fuentes móviles de Transporte Terrestre</t>
        </r>
      </text>
    </comment>
    <comment ref="Y14" authorId="0" shapeId="0" xr:uid="{00000000-0006-0000-0500-000001000000}">
      <text>
        <r>
          <rPr>
            <sz val="11"/>
            <color rgb="FF000000"/>
            <rFont val="Calibri"/>
            <family val="2"/>
          </rPr>
          <t>======
ID#AAAAC-KouX0
ssolera    (2019-05-27 19:34:10)
Este dato aplica solo para fuentes móviles de Transporte Terrestre</t>
        </r>
      </text>
    </comment>
    <comment ref="Z14" authorId="0" shapeId="0" xr:uid="{00000000-0006-0000-0500-000008000000}">
      <text>
        <r>
          <rPr>
            <sz val="11"/>
            <color rgb="FF000000"/>
            <rFont val="Calibri"/>
            <family val="2"/>
          </rPr>
          <t>======
ID#AAAAC-KouUE
ssolera    (2019-05-27 19:34:10)
Este dato aplica solo para fuentes móviles de Transporte Terrestre</t>
        </r>
      </text>
    </comment>
    <comment ref="G34" authorId="0" shapeId="0" xr:uid="{00000000-0006-0000-0500-000015000000}">
      <text>
        <r>
          <rPr>
            <sz val="11"/>
            <color rgb="FF000000"/>
            <rFont val="Calibri"/>
            <family val="2"/>
          </rPr>
          <t>======
ID#AAAAC-KouJA
ssolera    (2019-05-27 19:34:09)
Para el caso que el distribuidor brinde solo el dato de libras, se deberá realizar la conversión.  Para ello, vea la hoja 2-Datos y otros</t>
        </r>
      </text>
    </comment>
    <comment ref="E54" authorId="0" shapeId="0" xr:uid="{00000000-0006-0000-0500-000013000000}">
      <text>
        <r>
          <rPr>
            <sz val="11"/>
            <color rgb="FF000000"/>
            <rFont val="Calibri"/>
            <family val="2"/>
          </rPr>
          <t>======
ID#AAAAC-KouJ0
ssolera    (2019-05-27 19:34:09)
Este dato solo aplica para fuentes móviles de Transporte Terrestre</t>
        </r>
      </text>
    </comment>
    <comment ref="I54" authorId="0" shapeId="0" xr:uid="{00000000-0006-0000-0500-000010000000}">
      <text>
        <r>
          <rPr>
            <sz val="11"/>
            <color rgb="FF000000"/>
            <rFont val="Calibri"/>
            <family val="2"/>
          </rPr>
          <t>======
ID#AAAAC-KouNg
ssolera    (2019-05-27 19:34:10)
Este dato solo aplica para fuentes móviles de Transporte Terrestre</t>
        </r>
      </text>
    </comment>
    <comment ref="J54" authorId="0" shapeId="0" xr:uid="{00000000-0006-0000-0500-000016000000}">
      <text>
        <r>
          <rPr>
            <sz val="11"/>
            <color rgb="FF000000"/>
            <rFont val="Calibri"/>
            <family val="2"/>
          </rPr>
          <t>======
ID#AAAAC-KouIY
ssolera    (2019-05-27 19:34:09)
Este dato solo aplica para fuentes móviles de Transporte Terrestre</t>
        </r>
      </text>
    </comment>
    <comment ref="M54" authorId="0" shapeId="0" xr:uid="{00000000-0006-0000-0500-000009000000}">
      <text>
        <r>
          <rPr>
            <sz val="11"/>
            <color rgb="FF000000"/>
            <rFont val="Calibri"/>
            <family val="2"/>
          </rPr>
          <t>======
ID#AAAAC-KouUI
ssolera    (2019-05-27 19:34:10)
Este dato solo aplica para fuentes móviles de Transporte Terrestre</t>
        </r>
      </text>
    </comment>
    <comment ref="N54" authorId="0" shapeId="0" xr:uid="{00000000-0006-0000-0500-000003000000}">
      <text>
        <r>
          <rPr>
            <sz val="11"/>
            <color rgb="FF000000"/>
            <rFont val="Calibri"/>
            <family val="2"/>
          </rPr>
          <t>======
ID#AAAAC-KouXc
ssolera    (2019-05-27 19:34:10)
Este dato solo aplica para fuentes móviles de Transporte Terrestre</t>
        </r>
      </text>
    </comment>
    <comment ref="Q54" authorId="0" shapeId="0" xr:uid="{00000000-0006-0000-0500-000011000000}">
      <text>
        <r>
          <rPr>
            <sz val="11"/>
            <color rgb="FF000000"/>
            <rFont val="Calibri"/>
            <family val="2"/>
          </rPr>
          <t>======
ID#AAAAC-KouLk
ssolera    (2019-05-27 19:34:10)
Este dato solo aplica para fuentes móviles de Transporte Terrestre</t>
        </r>
      </text>
    </comment>
    <comment ref="R54" authorId="0" shapeId="0" xr:uid="{00000000-0006-0000-0500-000005000000}">
      <text>
        <r>
          <rPr>
            <sz val="11"/>
            <color rgb="FF000000"/>
            <rFont val="Calibri"/>
            <family val="2"/>
          </rPr>
          <t>======
ID#AAAAC-KouVM
ssolera    (2019-05-27 19:34:10)
Este dato solo aplica para fuentes móviles de Transporte Terrestre</t>
        </r>
      </text>
    </comment>
    <comment ref="U54" authorId="0" shapeId="0" xr:uid="{00000000-0006-0000-0500-000017000000}">
      <text>
        <r>
          <rPr>
            <sz val="11"/>
            <color rgb="FF000000"/>
            <rFont val="Calibri"/>
            <family val="2"/>
          </rPr>
          <t>======
ID#AAAAC-KouHg
ssolera    (2019-05-27 19:34:09)
Este dato solo aplica para fuentes móviles de Transporte Terrestre</t>
        </r>
      </text>
    </comment>
    <comment ref="V54" authorId="0" shapeId="0" xr:uid="{00000000-0006-0000-0500-00000C000000}">
      <text>
        <r>
          <rPr>
            <sz val="11"/>
            <color rgb="FF000000"/>
            <rFont val="Calibri"/>
            <family val="2"/>
          </rPr>
          <t>======
ID#AAAAC-KouPw
ssolera    (2019-05-27 19:34:10)
Este dato solo aplica para fuentes móviles de Transporte Terrestre</t>
        </r>
      </text>
    </comment>
    <comment ref="Y54" authorId="0" shapeId="0" xr:uid="{00000000-0006-0000-0500-000019000000}">
      <text>
        <r>
          <rPr>
            <sz val="11"/>
            <color rgb="FF000000"/>
            <rFont val="Calibri"/>
            <family val="2"/>
          </rPr>
          <t>======
ID#AAAAC-KouG8
ssolera    (2019-05-27 19:34:09)
Este dato solo aplica para fuentes móviles de Transporte Terrestre</t>
        </r>
      </text>
    </comment>
    <comment ref="Z54" authorId="0" shapeId="0" xr:uid="{00000000-0006-0000-0500-000007000000}">
      <text>
        <r>
          <rPr>
            <sz val="11"/>
            <color rgb="FF000000"/>
            <rFont val="Calibri"/>
            <family val="2"/>
          </rPr>
          <t>======
ID#AAAAC-KouUk
ssolera    (2019-05-27 19:34:10)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iFTa7U+sreV9St6pn8/QWfW1SGD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600-000002000000}">
      <text>
        <r>
          <rPr>
            <sz val="11"/>
            <color rgb="FF000000"/>
            <rFont val="Calibri"/>
            <family val="2"/>
          </rPr>
          <t>======
ID#AAAAC-KouV4
Daniel Víquez Romero    (2019-05-27 19:34:10)
Indicar el numero de funcionar con acceso al servicio de transporte, aunque no siempre lo utilicen.</t>
        </r>
      </text>
    </comment>
    <comment ref="E14" authorId="0" shapeId="0" xr:uid="{00000000-0006-0000-0600-000010000000}">
      <text>
        <r>
          <rPr>
            <sz val="11"/>
            <color rgb="FF000000"/>
            <rFont val="Calibri"/>
            <family val="2"/>
          </rPr>
          <t>======
ID#AAAAC-KouNQ
ssolera    (2019-05-27 19:34:10)
Este dato aplica solo para fuentes móviles de Transporte Terrestre</t>
        </r>
      </text>
    </comment>
    <comment ref="F14" authorId="0" shapeId="0" xr:uid="{00000000-0006-0000-0600-000019000000}">
      <text>
        <r>
          <rPr>
            <sz val="11"/>
            <color rgb="FF000000"/>
            <rFont val="Calibri"/>
            <family val="2"/>
          </rPr>
          <t>======
ID#AAAAC-KouJM
ssolera    (2019-05-27 19:34:09)
Este dato aplica solo para fuentes móviles de Transporte Terrestre</t>
        </r>
      </text>
    </comment>
    <comment ref="I14" authorId="0" shapeId="0" xr:uid="{00000000-0006-0000-0600-000008000000}">
      <text>
        <r>
          <rPr>
            <sz val="11"/>
            <color rgb="FF000000"/>
            <rFont val="Calibri"/>
            <family val="2"/>
          </rPr>
          <t>======
ID#AAAAC-KouRI
ssolera    (2019-05-27 19:34:10)
Este dato aplica solo para fuentes móviles de Transporte Terrestre</t>
        </r>
      </text>
    </comment>
    <comment ref="J14" authorId="0" shapeId="0" xr:uid="{00000000-0006-0000-0600-000016000000}">
      <text>
        <r>
          <rPr>
            <sz val="11"/>
            <color rgb="FF000000"/>
            <rFont val="Calibri"/>
            <family val="2"/>
          </rPr>
          <t>======
ID#AAAAC-KouJw
ssolera    (2019-05-27 19:34:09)
Este dato aplica solo para fuentes móviles de Transporte Terrestre</t>
        </r>
      </text>
    </comment>
    <comment ref="M14" authorId="0" shapeId="0" xr:uid="{00000000-0006-0000-0600-000001000000}">
      <text>
        <r>
          <rPr>
            <sz val="11"/>
            <color rgb="FF000000"/>
            <rFont val="Calibri"/>
            <family val="2"/>
          </rPr>
          <t>======
ID#AAAAC-KouWM
ssolera    (2019-05-27 19:34:10)
Este dato aplica solo para fuentes móviles de Transporte Terrestre</t>
        </r>
      </text>
    </comment>
    <comment ref="N14" authorId="0" shapeId="0" xr:uid="{00000000-0006-0000-0600-000018000000}">
      <text>
        <r>
          <rPr>
            <sz val="11"/>
            <color rgb="FF000000"/>
            <rFont val="Calibri"/>
            <family val="2"/>
          </rPr>
          <t>======
ID#AAAAC-KouJQ
ssolera    (2019-05-27 19:34:09)
Este dato aplica solo para fuentes móviles de Transporte Terrestre</t>
        </r>
      </text>
    </comment>
    <comment ref="Q14" authorId="0" shapeId="0" xr:uid="{00000000-0006-0000-0600-000014000000}">
      <text>
        <r>
          <rPr>
            <sz val="11"/>
            <color rgb="FF000000"/>
            <rFont val="Calibri"/>
            <family val="2"/>
          </rPr>
          <t>======
ID#AAAAC-KouKs
ssolera    (2019-05-27 19:34:09)
Este dato aplica solo para fuentes móviles de Transporte Terrestre</t>
        </r>
      </text>
    </comment>
    <comment ref="R14" authorId="0" shapeId="0" xr:uid="{00000000-0006-0000-0600-000012000000}">
      <text>
        <r>
          <rPr>
            <sz val="11"/>
            <color rgb="FF000000"/>
            <rFont val="Calibri"/>
            <family val="2"/>
          </rPr>
          <t>======
ID#AAAAC-KouL0
ssolera    (2019-05-27 19:34:10)
Este dato aplica solo para fuentes móviles de Transporte Terrestre</t>
        </r>
      </text>
    </comment>
    <comment ref="U14" authorId="0" shapeId="0" xr:uid="{00000000-0006-0000-0600-000007000000}">
      <text>
        <r>
          <rPr>
            <sz val="11"/>
            <color rgb="FF000000"/>
            <rFont val="Calibri"/>
            <family val="2"/>
          </rPr>
          <t>======
ID#AAAAC-KouRQ
ssolera    (2019-05-27 19:34:10)
Este dato aplica solo para fuentes móviles de Transporte Terrestre</t>
        </r>
      </text>
    </comment>
    <comment ref="V14" authorId="0" shapeId="0" xr:uid="{00000000-0006-0000-0600-000009000000}">
      <text>
        <r>
          <rPr>
            <sz val="11"/>
            <color rgb="FF000000"/>
            <rFont val="Calibri"/>
            <family val="2"/>
          </rPr>
          <t>======
ID#AAAAC-KouQ0
ssolera    (2019-05-27 19:34:10)
Este dato aplica solo para fuentes móviles de Transporte Terrestre</t>
        </r>
      </text>
    </comment>
    <comment ref="Y14" authorId="0" shapeId="0" xr:uid="{00000000-0006-0000-0600-000013000000}">
      <text>
        <r>
          <rPr>
            <sz val="11"/>
            <color rgb="FF000000"/>
            <rFont val="Calibri"/>
            <family val="2"/>
          </rPr>
          <t>======
ID#AAAAC-KouLI
ssolera    (2019-05-27 19:34:09)
Este dato aplica solo para fuentes móviles de Transporte Terrestre</t>
        </r>
      </text>
    </comment>
    <comment ref="Z14" authorId="0" shapeId="0" xr:uid="{00000000-0006-0000-0600-00000C000000}">
      <text>
        <r>
          <rPr>
            <sz val="11"/>
            <color rgb="FF000000"/>
            <rFont val="Calibri"/>
            <family val="2"/>
          </rPr>
          <t>======
ID#AAAAC-KouPM
ssolera    (2019-05-27 19:34:10)
Este dato aplica solo para fuentes móviles de Transporte Terrestre</t>
        </r>
      </text>
    </comment>
    <comment ref="G34" authorId="0" shapeId="0" xr:uid="{00000000-0006-0000-0600-000015000000}">
      <text>
        <r>
          <rPr>
            <sz val="11"/>
            <color rgb="FF000000"/>
            <rFont val="Calibri"/>
            <family val="2"/>
          </rPr>
          <t>======
ID#AAAAC-KouKU
ssolera    (2019-05-27 19:34:09)
Para el caso que el distribuidor brinde solo el dato de libras, se deberá realizar la conversión.  Para ello, vea la hoja 2-Datos y otros</t>
        </r>
      </text>
    </comment>
    <comment ref="E54" authorId="0" shapeId="0" xr:uid="{00000000-0006-0000-0600-000003000000}">
      <text>
        <r>
          <rPr>
            <sz val="11"/>
            <color rgb="FF000000"/>
            <rFont val="Calibri"/>
            <family val="2"/>
          </rPr>
          <t>======
ID#AAAAC-KouUs
ssolera    (2019-05-27 19:34:10)
Este dato solo aplica para fuentes móviles de Transporte Terrestre</t>
        </r>
      </text>
    </comment>
    <comment ref="I54" authorId="0" shapeId="0" xr:uid="{00000000-0006-0000-0600-00000D000000}">
      <text>
        <r>
          <rPr>
            <sz val="11"/>
            <color rgb="FF000000"/>
            <rFont val="Calibri"/>
            <family val="2"/>
          </rPr>
          <t>======
ID#AAAAC-KouPE
ssolera    (2019-05-27 19:34:10)
Este dato solo aplica para fuentes móviles de Transporte Terrestre</t>
        </r>
      </text>
    </comment>
    <comment ref="J54" authorId="0" shapeId="0" xr:uid="{00000000-0006-0000-0600-00000F000000}">
      <text>
        <r>
          <rPr>
            <sz val="11"/>
            <color rgb="FF000000"/>
            <rFont val="Calibri"/>
            <family val="2"/>
          </rPr>
          <t>======
ID#AAAAC-KouNU
ssolera    (2019-05-27 19:34:10)
Este dato solo aplica para fuentes móviles de Transporte Terrestre</t>
        </r>
      </text>
    </comment>
    <comment ref="M54" authorId="0" shapeId="0" xr:uid="{00000000-0006-0000-0600-000017000000}">
      <text>
        <r>
          <rPr>
            <sz val="11"/>
            <color rgb="FF000000"/>
            <rFont val="Calibri"/>
            <family val="2"/>
          </rPr>
          <t>======
ID#AAAAC-KouJo
ssolera    (2019-05-27 19:34:09)
Este dato solo aplica para fuentes móviles de Transporte Terrestre</t>
        </r>
      </text>
    </comment>
    <comment ref="N54" authorId="0" shapeId="0" xr:uid="{00000000-0006-0000-0600-000006000000}">
      <text>
        <r>
          <rPr>
            <sz val="11"/>
            <color rgb="FF000000"/>
            <rFont val="Calibri"/>
            <family val="2"/>
          </rPr>
          <t>======
ID#AAAAC-KouRY
ssolera    (2019-05-27 19:34:10)
Este dato solo aplica para fuentes móviles de Transporte Terrestre</t>
        </r>
      </text>
    </comment>
    <comment ref="Q54" authorId="0" shapeId="0" xr:uid="{00000000-0006-0000-0600-00000B000000}">
      <text>
        <r>
          <rPr>
            <sz val="11"/>
            <color rgb="FF000000"/>
            <rFont val="Calibri"/>
            <family val="2"/>
          </rPr>
          <t>======
ID#AAAAC-KouPY
ssolera    (2019-05-27 19:34:10)
Este dato solo aplica para fuentes móviles de Transporte Terrestre</t>
        </r>
      </text>
    </comment>
    <comment ref="R54" authorId="0" shapeId="0" xr:uid="{00000000-0006-0000-0600-00000A000000}">
      <text>
        <r>
          <rPr>
            <sz val="11"/>
            <color rgb="FF000000"/>
            <rFont val="Calibri"/>
            <family val="2"/>
          </rPr>
          <t>======
ID#AAAAC-KouP4
ssolera    (2019-05-27 19:34:10)
Este dato solo aplica para fuentes móviles de Transporte Terrestre</t>
        </r>
      </text>
    </comment>
    <comment ref="U54" authorId="0" shapeId="0" xr:uid="{00000000-0006-0000-0600-000011000000}">
      <text>
        <r>
          <rPr>
            <sz val="11"/>
            <color rgb="FF000000"/>
            <rFont val="Calibri"/>
            <family val="2"/>
          </rPr>
          <t>======
ID#AAAAC-KouMg
ssolera    (2019-05-27 19:34:10)
Este dato solo aplica para fuentes móviles de Transporte Terrestre</t>
        </r>
      </text>
    </comment>
    <comment ref="V54" authorId="0" shapeId="0" xr:uid="{00000000-0006-0000-0600-000005000000}">
      <text>
        <r>
          <rPr>
            <sz val="11"/>
            <color rgb="FF000000"/>
            <rFont val="Calibri"/>
            <family val="2"/>
          </rPr>
          <t>======
ID#AAAAC-KouTg
ssolera    (2019-05-27 19:34:10)
Este dato solo aplica para fuentes móviles de Transporte Terrestre</t>
        </r>
      </text>
    </comment>
    <comment ref="Y54" authorId="0" shapeId="0" xr:uid="{00000000-0006-0000-0600-000004000000}">
      <text>
        <r>
          <rPr>
            <sz val="11"/>
            <color rgb="FF000000"/>
            <rFont val="Calibri"/>
            <family val="2"/>
          </rPr>
          <t>======
ID#AAAAC-KouUA
ssolera    (2019-05-27 19:34:10)
Este dato solo aplica para fuentes móviles de Transporte Terrestre</t>
        </r>
      </text>
    </comment>
    <comment ref="Z54" authorId="0" shapeId="0" xr:uid="{00000000-0006-0000-0600-00000E000000}">
      <text>
        <r>
          <rPr>
            <sz val="11"/>
            <color rgb="FF000000"/>
            <rFont val="Calibri"/>
            <family val="2"/>
          </rPr>
          <t>======
ID#AAAAC-KouO0
ssolera    (2019-05-27 19:34:10)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g6bNhhL/cPfZgPD+VCt5jqnxk9F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700-000003000000}">
      <text>
        <r>
          <rPr>
            <sz val="11"/>
            <color rgb="FF000000"/>
            <rFont val="Calibri"/>
            <family val="2"/>
          </rPr>
          <t>======
ID#AAAAC-KouXQ
Daniel Víquez Romero    (2019-05-27 19:34:10)
Indicar el numero de funcionar con acceso al servicio de transporte, aunque no siempre lo utilicen.</t>
        </r>
      </text>
    </comment>
    <comment ref="E14" authorId="0" shapeId="0" xr:uid="{00000000-0006-0000-0700-000009000000}">
      <text>
        <r>
          <rPr>
            <sz val="11"/>
            <color rgb="FF000000"/>
            <rFont val="Calibri"/>
            <family val="2"/>
          </rPr>
          <t>======
ID#AAAAC-KouR0
ssolera    (2019-05-27 19:34:10)
Este dato aplica solo para fuentes móviles de Transporte Terrestre</t>
        </r>
      </text>
    </comment>
    <comment ref="F14" authorId="0" shapeId="0" xr:uid="{00000000-0006-0000-0700-000004000000}">
      <text>
        <r>
          <rPr>
            <sz val="11"/>
            <color rgb="FF000000"/>
            <rFont val="Calibri"/>
            <family val="2"/>
          </rPr>
          <t>======
ID#AAAAC-KouWo
ssolera    (2019-05-27 19:34:10)
Este dato aplica solo para fuentes móviles de Transporte Terrestre</t>
        </r>
      </text>
    </comment>
    <comment ref="I14" authorId="0" shapeId="0" xr:uid="{00000000-0006-0000-0700-000002000000}">
      <text>
        <r>
          <rPr>
            <sz val="11"/>
            <color rgb="FF000000"/>
            <rFont val="Calibri"/>
            <family val="2"/>
          </rPr>
          <t>======
ID#AAAAC-KouXk
ssolera    (2019-05-27 19:34:10)
Este dato aplica solo para fuentes móviles de Transporte Terrestre</t>
        </r>
      </text>
    </comment>
    <comment ref="J14" authorId="0" shapeId="0" xr:uid="{00000000-0006-0000-0700-000005000000}">
      <text>
        <r>
          <rPr>
            <sz val="11"/>
            <color rgb="FF000000"/>
            <rFont val="Calibri"/>
            <family val="2"/>
          </rPr>
          <t>======
ID#AAAAC-KouWk
ssolera    (2019-05-27 19:34:10)
Este dato aplica solo para fuentes móviles de Transporte Terrestre</t>
        </r>
      </text>
    </comment>
    <comment ref="M14" authorId="0" shapeId="0" xr:uid="{00000000-0006-0000-0700-000016000000}">
      <text>
        <r>
          <rPr>
            <sz val="11"/>
            <color rgb="FF000000"/>
            <rFont val="Calibri"/>
            <family val="2"/>
          </rPr>
          <t>======
ID#AAAAC-KouM8
ssolera    (2019-05-27 19:34:10)
Este dato aplica solo para fuentes móviles de Transporte Terrestre</t>
        </r>
      </text>
    </comment>
    <comment ref="N14" authorId="0" shapeId="0" xr:uid="{00000000-0006-0000-0700-000011000000}">
      <text>
        <r>
          <rPr>
            <sz val="11"/>
            <color rgb="FF000000"/>
            <rFont val="Calibri"/>
            <family val="2"/>
          </rPr>
          <t>======
ID#AAAAC-KouPU
ssolera    (2019-05-27 19:34:10)
Este dato aplica solo para fuentes móviles de Transporte Terrestre</t>
        </r>
      </text>
    </comment>
    <comment ref="Q14" authorId="0" shapeId="0" xr:uid="{00000000-0006-0000-0700-00000E000000}">
      <text>
        <r>
          <rPr>
            <sz val="11"/>
            <color rgb="FF000000"/>
            <rFont val="Calibri"/>
            <family val="2"/>
          </rPr>
          <t>======
ID#AAAAC-KouP0
ssolera    (2019-05-27 19:34:10)
Este dato aplica solo para fuentes móviles de Transporte Terrestre</t>
        </r>
      </text>
    </comment>
    <comment ref="R14" authorId="0" shapeId="0" xr:uid="{00000000-0006-0000-0700-000019000000}">
      <text>
        <r>
          <rPr>
            <sz val="11"/>
            <color rgb="FF000000"/>
            <rFont val="Calibri"/>
            <family val="2"/>
          </rPr>
          <t>======
ID#AAAAC-KouH4
ssolera    (2019-05-27 19:34:09)
Este dato aplica solo para fuentes móviles de Transporte Terrestre</t>
        </r>
      </text>
    </comment>
    <comment ref="U14" authorId="0" shapeId="0" xr:uid="{00000000-0006-0000-0700-000001000000}">
      <text>
        <r>
          <rPr>
            <sz val="11"/>
            <color rgb="FF000000"/>
            <rFont val="Calibri"/>
            <family val="2"/>
          </rPr>
          <t>======
ID#AAAAC-KouXw
ssolera    (2019-05-27 19:34:10)
Este dato aplica solo para fuentes móviles de Transporte Terrestre</t>
        </r>
      </text>
    </comment>
    <comment ref="V14" authorId="0" shapeId="0" xr:uid="{00000000-0006-0000-0700-00000A000000}">
      <text>
        <r>
          <rPr>
            <sz val="11"/>
            <color rgb="FF000000"/>
            <rFont val="Calibri"/>
            <family val="2"/>
          </rPr>
          <t>======
ID#AAAAC-KouRk
ssolera    (2019-05-27 19:34:10)
Este dato aplica solo para fuentes móviles de Transporte Terrestre</t>
        </r>
      </text>
    </comment>
    <comment ref="Y14" authorId="0" shapeId="0" xr:uid="{00000000-0006-0000-0700-000012000000}">
      <text>
        <r>
          <rPr>
            <sz val="11"/>
            <color rgb="FF000000"/>
            <rFont val="Calibri"/>
            <family val="2"/>
          </rPr>
          <t>======
ID#AAAAC-KouOs
ssolera    (2019-05-27 19:34:10)
Este dato aplica solo para fuentes móviles de Transporte Terrestre</t>
        </r>
      </text>
    </comment>
    <comment ref="Z14" authorId="0" shapeId="0" xr:uid="{00000000-0006-0000-0700-000014000000}">
      <text>
        <r>
          <rPr>
            <sz val="11"/>
            <color rgb="FF000000"/>
            <rFont val="Calibri"/>
            <family val="2"/>
          </rPr>
          <t>======
ID#AAAAC-KouNo
ssolera    (2019-05-27 19:34:10)
Este dato aplica solo para fuentes móviles de Transporte Terrestre</t>
        </r>
      </text>
    </comment>
    <comment ref="G34" authorId="0" shapeId="0" xr:uid="{00000000-0006-0000-0700-00000C000000}">
      <text>
        <r>
          <rPr>
            <sz val="11"/>
            <color rgb="FF000000"/>
            <rFont val="Calibri"/>
            <family val="2"/>
          </rPr>
          <t>======
ID#AAAAC-KouQY
ssolera    (2019-05-27 19:34:10)
Para el caso que el distribuidor brinde solo el dato de libras, se deberá realizar la conversión.  Para ello, vea la hoja 2-Datos y otros</t>
        </r>
      </text>
    </comment>
    <comment ref="E54" authorId="0" shapeId="0" xr:uid="{00000000-0006-0000-0700-000010000000}">
      <text>
        <r>
          <rPr>
            <sz val="11"/>
            <color rgb="FF000000"/>
            <rFont val="Calibri"/>
            <family val="2"/>
          </rPr>
          <t>======
ID#AAAAC-KouPk
ssolera    (2019-05-27 19:34:10)
Este dato solo aplica para fuentes móviles de Transporte Terrestre</t>
        </r>
      </text>
    </comment>
    <comment ref="I54" authorId="0" shapeId="0" xr:uid="{00000000-0006-0000-0700-000008000000}">
      <text>
        <r>
          <rPr>
            <sz val="11"/>
            <color rgb="FF000000"/>
            <rFont val="Calibri"/>
            <family val="2"/>
          </rPr>
          <t>======
ID#AAAAC-KouUQ
ssolera    (2019-05-27 19:34:10)
Este dato solo aplica para fuentes móviles de Transporte Terrestre</t>
        </r>
      </text>
    </comment>
    <comment ref="J54" authorId="0" shapeId="0" xr:uid="{00000000-0006-0000-0700-000007000000}">
      <text>
        <r>
          <rPr>
            <sz val="11"/>
            <color rgb="FF000000"/>
            <rFont val="Calibri"/>
            <family val="2"/>
          </rPr>
          <t>======
ID#AAAAC-KouUg
ssolera    (2019-05-27 19:34:10)
Este dato solo aplica para fuentes móviles de Transporte Terrestre</t>
        </r>
      </text>
    </comment>
    <comment ref="M54" authorId="0" shapeId="0" xr:uid="{00000000-0006-0000-0700-00000B000000}">
      <text>
        <r>
          <rPr>
            <sz val="11"/>
            <color rgb="FF000000"/>
            <rFont val="Calibri"/>
            <family val="2"/>
          </rPr>
          <t>======
ID#AAAAC-KouRA
ssolera    (2019-05-27 19:34:10)
Este dato solo aplica para fuentes móviles de Transporte Terrestre</t>
        </r>
      </text>
    </comment>
    <comment ref="N54" authorId="0" shapeId="0" xr:uid="{00000000-0006-0000-0700-000006000000}">
      <text>
        <r>
          <rPr>
            <sz val="11"/>
            <color rgb="FF000000"/>
            <rFont val="Calibri"/>
            <family val="2"/>
          </rPr>
          <t>======
ID#AAAAC-KouU8
ssolera    (2019-05-27 19:34:10)
Este dato solo aplica para fuentes móviles de Transporte Terrestre</t>
        </r>
      </text>
    </comment>
    <comment ref="Q54" authorId="0" shapeId="0" xr:uid="{00000000-0006-0000-0700-000015000000}">
      <text>
        <r>
          <rPr>
            <sz val="11"/>
            <color rgb="FF000000"/>
            <rFont val="Calibri"/>
            <family val="2"/>
          </rPr>
          <t>======
ID#AAAAC-KouNY
ssolera    (2019-05-27 19:34:10)
Este dato solo aplica para fuentes móviles de Transporte Terrestre</t>
        </r>
      </text>
    </comment>
    <comment ref="R54" authorId="0" shapeId="0" xr:uid="{00000000-0006-0000-0700-000018000000}">
      <text>
        <r>
          <rPr>
            <sz val="11"/>
            <color rgb="FF000000"/>
            <rFont val="Calibri"/>
            <family val="2"/>
          </rPr>
          <t>======
ID#AAAAC-KouIM
ssolera    (2019-05-27 19:34:09)
Este dato solo aplica para fuentes móviles de Transporte Terrestre</t>
        </r>
      </text>
    </comment>
    <comment ref="U54" authorId="0" shapeId="0" xr:uid="{00000000-0006-0000-0700-00000D000000}">
      <text>
        <r>
          <rPr>
            <sz val="11"/>
            <color rgb="FF000000"/>
            <rFont val="Calibri"/>
            <family val="2"/>
          </rPr>
          <t>======
ID#AAAAC-KouQc
ssolera    (2019-05-27 19:34:10)
Este dato solo aplica para fuentes móviles de Transporte Terrestre</t>
        </r>
      </text>
    </comment>
    <comment ref="V54" authorId="0" shapeId="0" xr:uid="{00000000-0006-0000-0700-000013000000}">
      <text>
        <r>
          <rPr>
            <sz val="11"/>
            <color rgb="FF000000"/>
            <rFont val="Calibri"/>
            <family val="2"/>
          </rPr>
          <t>======
ID#AAAAC-KouOY
ssolera    (2019-05-27 19:34:10)
Este dato solo aplica para fuentes móviles de Transporte Terrestre</t>
        </r>
      </text>
    </comment>
    <comment ref="Y54" authorId="0" shapeId="0" xr:uid="{00000000-0006-0000-0700-00000F000000}">
      <text>
        <r>
          <rPr>
            <sz val="11"/>
            <color rgb="FF000000"/>
            <rFont val="Calibri"/>
            <family val="2"/>
          </rPr>
          <t>======
ID#AAAAC-KouPs
ssolera    (2019-05-27 19:34:10)
Este dato solo aplica para fuentes móviles de Transporte Terrestre</t>
        </r>
      </text>
    </comment>
    <comment ref="Z54" authorId="0" shapeId="0" xr:uid="{00000000-0006-0000-0700-000017000000}">
      <text>
        <r>
          <rPr>
            <sz val="11"/>
            <color rgb="FF000000"/>
            <rFont val="Calibri"/>
            <family val="2"/>
          </rPr>
          <t>======
ID#AAAAC-KouK4
ssolera    (2019-05-27 19:34:09)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gz9+BX6xEKPiFi/l8wbsb8Y11Y4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800-00000A000000}">
      <text>
        <r>
          <rPr>
            <sz val="11"/>
            <color rgb="FF000000"/>
            <rFont val="Calibri"/>
            <family val="2"/>
          </rPr>
          <t>======
ID#AAAAC-KouR8
Daniel Víquez Romero    (2019-05-27 19:34:10)
Indicar el numero de funcionar con acceso al servicio de transporte, aunque no siempre lo utilicen.</t>
        </r>
      </text>
    </comment>
    <comment ref="E14" authorId="0" shapeId="0" xr:uid="{00000000-0006-0000-0800-000008000000}">
      <text>
        <r>
          <rPr>
            <sz val="11"/>
            <color rgb="FF000000"/>
            <rFont val="Calibri"/>
            <family val="2"/>
          </rPr>
          <t>======
ID#AAAAC-KouUM
ssolera    (2019-05-27 19:34:10)
Este dato aplica solo para fuentes móviles de Transporte Terrestre</t>
        </r>
      </text>
    </comment>
    <comment ref="F14" authorId="0" shapeId="0" xr:uid="{00000000-0006-0000-0800-00000C000000}">
      <text>
        <r>
          <rPr>
            <sz val="11"/>
            <color rgb="FF000000"/>
            <rFont val="Calibri"/>
            <family val="2"/>
          </rPr>
          <t>======
ID#AAAAC-KouRU
ssolera    (2019-05-27 19:34:10)
Este dato aplica solo para fuentes móviles de Transporte Terrestre</t>
        </r>
      </text>
    </comment>
    <comment ref="I14" authorId="0" shapeId="0" xr:uid="{00000000-0006-0000-0800-000012000000}">
      <text>
        <r>
          <rPr>
            <sz val="11"/>
            <color rgb="FF000000"/>
            <rFont val="Calibri"/>
            <family val="2"/>
          </rPr>
          <t>======
ID#AAAAC-KouMI
ssolera    (2019-05-27 19:34:10)
Este dato aplica solo para fuentes móviles de Transporte Terrestre</t>
        </r>
      </text>
    </comment>
    <comment ref="J14" authorId="0" shapeId="0" xr:uid="{00000000-0006-0000-0800-000001000000}">
      <text>
        <r>
          <rPr>
            <sz val="11"/>
            <color rgb="FF000000"/>
            <rFont val="Calibri"/>
            <family val="2"/>
          </rPr>
          <t>======
ID#AAAAC-KouXU
ssolera    (2019-05-27 19:34:10)
Este dato aplica solo para fuentes móviles de Transporte Terrestre</t>
        </r>
      </text>
    </comment>
    <comment ref="M14" authorId="0" shapeId="0" xr:uid="{00000000-0006-0000-0800-00000E000000}">
      <text>
        <r>
          <rPr>
            <sz val="11"/>
            <color rgb="FF000000"/>
            <rFont val="Calibri"/>
            <family val="2"/>
          </rPr>
          <t>======
ID#AAAAC-KouOE
ssolera    (2019-05-27 19:34:10)
Este dato aplica solo para fuentes móviles de Transporte Terrestre</t>
        </r>
      </text>
    </comment>
    <comment ref="N14" authorId="0" shapeId="0" xr:uid="{00000000-0006-0000-0800-000013000000}">
      <text>
        <r>
          <rPr>
            <sz val="11"/>
            <color rgb="FF000000"/>
            <rFont val="Calibri"/>
            <family val="2"/>
          </rPr>
          <t>======
ID#AAAAC-KouLQ
ssolera    (2019-05-27 19:34:09)
Este dato aplica solo para fuentes móviles de Transporte Terrestre</t>
        </r>
      </text>
    </comment>
    <comment ref="Q14" authorId="0" shapeId="0" xr:uid="{00000000-0006-0000-0800-000011000000}">
      <text>
        <r>
          <rPr>
            <sz val="11"/>
            <color rgb="FF000000"/>
            <rFont val="Calibri"/>
            <family val="2"/>
          </rPr>
          <t>======
ID#AAAAC-KouMQ
ssolera    (2019-05-27 19:34:10)
Este dato aplica solo para fuentes móviles de Transporte Terrestre</t>
        </r>
      </text>
    </comment>
    <comment ref="R14" authorId="0" shapeId="0" xr:uid="{00000000-0006-0000-0800-000014000000}">
      <text>
        <r>
          <rPr>
            <sz val="11"/>
            <color rgb="FF000000"/>
            <rFont val="Calibri"/>
            <family val="2"/>
          </rPr>
          <t>======
ID#AAAAC-KouJs
ssolera    (2019-05-27 19:34:09)
Este dato aplica solo para fuentes móviles de Transporte Terrestre</t>
        </r>
      </text>
    </comment>
    <comment ref="U14" authorId="0" shapeId="0" xr:uid="{00000000-0006-0000-0800-000018000000}">
      <text>
        <r>
          <rPr>
            <sz val="11"/>
            <color rgb="FF000000"/>
            <rFont val="Calibri"/>
            <family val="2"/>
          </rPr>
          <t>======
ID#AAAAC-KouH8
ssolera    (2019-05-27 19:34:09)
Este dato aplica solo para fuentes móviles de Transporte Terrestre</t>
        </r>
      </text>
    </comment>
    <comment ref="V14" authorId="0" shapeId="0" xr:uid="{00000000-0006-0000-0800-00000F000000}">
      <text>
        <r>
          <rPr>
            <sz val="11"/>
            <color rgb="FF000000"/>
            <rFont val="Calibri"/>
            <family val="2"/>
          </rPr>
          <t>======
ID#AAAAC-KouM4
ssolera    (2019-05-27 19:34:10)
Este dato aplica solo para fuentes móviles de Transporte Terrestre</t>
        </r>
      </text>
    </comment>
    <comment ref="Y14" authorId="0" shapeId="0" xr:uid="{00000000-0006-0000-0800-000015000000}">
      <text>
        <r>
          <rPr>
            <sz val="11"/>
            <color rgb="FF000000"/>
            <rFont val="Calibri"/>
            <family val="2"/>
          </rPr>
          <t>======
ID#AAAAC-KouJI
ssolera    (2019-05-27 19:34:09)
Este dato aplica solo para fuentes móviles de Transporte Terrestre</t>
        </r>
      </text>
    </comment>
    <comment ref="Z14" authorId="0" shapeId="0" xr:uid="{00000000-0006-0000-0800-000006000000}">
      <text>
        <r>
          <rPr>
            <sz val="11"/>
            <color rgb="FF000000"/>
            <rFont val="Calibri"/>
            <family val="2"/>
          </rPr>
          <t>======
ID#AAAAC-KouVY
ssolera    (2019-05-27 19:34:10)
Este dato aplica solo para fuentes móviles de Transporte Terrestre</t>
        </r>
      </text>
    </comment>
    <comment ref="G34" authorId="0" shapeId="0" xr:uid="{00000000-0006-0000-0800-000005000000}">
      <text>
        <r>
          <rPr>
            <sz val="11"/>
            <color rgb="FF000000"/>
            <rFont val="Calibri"/>
            <family val="2"/>
          </rPr>
          <t>======
ID#AAAAC-KouVs
ssolera    (2019-05-27 19:34:10)
Para el caso que el distribuidor brinde solo el dato de libras, se deberá realizar la conversión.  Para ello, vea la hoja 2-Datos y otros</t>
        </r>
      </text>
    </comment>
    <comment ref="E54" authorId="0" shapeId="0" xr:uid="{00000000-0006-0000-0800-000017000000}">
      <text>
        <r>
          <rPr>
            <sz val="11"/>
            <color rgb="FF000000"/>
            <rFont val="Calibri"/>
            <family val="2"/>
          </rPr>
          <t>======
ID#AAAAC-KouIE
ssolera    (2019-05-27 19:34:09)
Este dato solo aplica para fuentes móviles de Transporte Terrestre</t>
        </r>
      </text>
    </comment>
    <comment ref="I54" authorId="0" shapeId="0" xr:uid="{00000000-0006-0000-0800-000009000000}">
      <text>
        <r>
          <rPr>
            <sz val="11"/>
            <color rgb="FF000000"/>
            <rFont val="Calibri"/>
            <family val="2"/>
          </rPr>
          <t>======
ID#AAAAC-KouT4
ssolera    (2019-05-27 19:34:10)
Este dato solo aplica para fuentes móviles de Transporte Terrestre</t>
        </r>
      </text>
    </comment>
    <comment ref="J54" authorId="0" shapeId="0" xr:uid="{00000000-0006-0000-0800-000003000000}">
      <text>
        <r>
          <rPr>
            <sz val="11"/>
            <color rgb="FF000000"/>
            <rFont val="Calibri"/>
            <family val="2"/>
          </rPr>
          <t>======
ID#AAAAC-KouWU
ssolera    (2019-05-27 19:34:10)
Este dato solo aplica para fuentes móviles de Transporte Terrestre</t>
        </r>
      </text>
    </comment>
    <comment ref="M54" authorId="0" shapeId="0" xr:uid="{00000000-0006-0000-0800-000016000000}">
      <text>
        <r>
          <rPr>
            <sz val="11"/>
            <color rgb="FF000000"/>
            <rFont val="Calibri"/>
            <family val="2"/>
          </rPr>
          <t>======
ID#AAAAC-KouI4
ssolera    (2019-05-27 19:34:09)
Este dato solo aplica para fuentes móviles de Transporte Terrestre</t>
        </r>
      </text>
    </comment>
    <comment ref="N54" authorId="0" shapeId="0" xr:uid="{00000000-0006-0000-0800-00000B000000}">
      <text>
        <r>
          <rPr>
            <sz val="11"/>
            <color rgb="FF000000"/>
            <rFont val="Calibri"/>
            <family val="2"/>
          </rPr>
          <t>======
ID#AAAAC-KouR4
ssolera    (2019-05-27 19:34:10)
Este dato solo aplica para fuentes móviles de Transporte Terrestre</t>
        </r>
      </text>
    </comment>
    <comment ref="Q54" authorId="0" shapeId="0" xr:uid="{00000000-0006-0000-0800-000019000000}">
      <text>
        <r>
          <rPr>
            <sz val="11"/>
            <color rgb="FF000000"/>
            <rFont val="Calibri"/>
            <family val="2"/>
          </rPr>
          <t>======
ID#AAAAC-KouHY
ssolera    (2019-05-27 19:34:09)
Este dato solo aplica para fuentes móviles de Transporte Terrestre</t>
        </r>
      </text>
    </comment>
    <comment ref="R54" authorId="0" shapeId="0" xr:uid="{00000000-0006-0000-0800-000002000000}">
      <text>
        <r>
          <rPr>
            <sz val="11"/>
            <color rgb="FF000000"/>
            <rFont val="Calibri"/>
            <family val="2"/>
          </rPr>
          <t>======
ID#AAAAC-KouWw
ssolera    (2019-05-27 19:34:10)
Este dato solo aplica para fuentes móviles de Transporte Terrestre</t>
        </r>
      </text>
    </comment>
    <comment ref="U54" authorId="0" shapeId="0" xr:uid="{00000000-0006-0000-0800-000010000000}">
      <text>
        <r>
          <rPr>
            <sz val="11"/>
            <color rgb="FF000000"/>
            <rFont val="Calibri"/>
            <family val="2"/>
          </rPr>
          <t>======
ID#AAAAC-KouMU
ssolera    (2019-05-27 19:34:10)
Este dato solo aplica para fuentes móviles de Transporte Terrestre</t>
        </r>
      </text>
    </comment>
    <comment ref="V54" authorId="0" shapeId="0" xr:uid="{00000000-0006-0000-0800-000007000000}">
      <text>
        <r>
          <rPr>
            <sz val="11"/>
            <color rgb="FF000000"/>
            <rFont val="Calibri"/>
            <family val="2"/>
          </rPr>
          <t>======
ID#AAAAC-KouU4
ssolera    (2019-05-27 19:34:10)
Este dato solo aplica para fuentes móviles de Transporte Terrestre</t>
        </r>
      </text>
    </comment>
    <comment ref="Y54" authorId="0" shapeId="0" xr:uid="{00000000-0006-0000-0800-000004000000}">
      <text>
        <r>
          <rPr>
            <sz val="11"/>
            <color rgb="FF000000"/>
            <rFont val="Calibri"/>
            <family val="2"/>
          </rPr>
          <t>======
ID#AAAAC-KouWE
ssolera    (2019-05-27 19:34:10)
Este dato solo aplica para fuentes móviles de Transporte Terrestre</t>
        </r>
      </text>
    </comment>
    <comment ref="Z54" authorId="0" shapeId="0" xr:uid="{00000000-0006-0000-0800-00000D000000}">
      <text>
        <r>
          <rPr>
            <sz val="11"/>
            <color rgb="FF000000"/>
            <rFont val="Calibri"/>
            <family val="2"/>
          </rPr>
          <t>======
ID#AAAAC-KouP8
ssolera    (2019-05-27 19:34:10)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iPhRnsdKWA53q9ufeXRUUSAdTcv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900-000005000000}">
      <text>
        <r>
          <rPr>
            <sz val="11"/>
            <color rgb="FF000000"/>
            <rFont val="Calibri"/>
            <family val="2"/>
          </rPr>
          <t>======
ID#AAAAC-KouVQ
Daniel Víquez Romero    (2019-05-27 19:34:10)
Indicar el numero de funcionar con acceso al servicio de transporte, aunque no siempre lo utilicen.</t>
        </r>
      </text>
    </comment>
    <comment ref="E14" authorId="0" shapeId="0" xr:uid="{00000000-0006-0000-0900-00000D000000}">
      <text>
        <r>
          <rPr>
            <sz val="11"/>
            <color rgb="FF000000"/>
            <rFont val="Calibri"/>
            <family val="2"/>
          </rPr>
          <t>======
ID#AAAAC-KouN4
ssolera    (2019-05-27 19:34:10)
Este dato aplica solo para fuentes móviles de Transporte Terrestre</t>
        </r>
      </text>
    </comment>
    <comment ref="F14" authorId="0" shapeId="0" xr:uid="{00000000-0006-0000-0900-000001000000}">
      <text>
        <r>
          <rPr>
            <sz val="11"/>
            <color rgb="FF000000"/>
            <rFont val="Calibri"/>
            <family val="2"/>
          </rPr>
          <t>======
ID#AAAAC-KouXI
ssolera    (2019-05-27 19:34:10)
Este dato aplica solo para fuentes móviles de Transporte Terrestre</t>
        </r>
      </text>
    </comment>
    <comment ref="I14" authorId="0" shapeId="0" xr:uid="{00000000-0006-0000-0900-000014000000}">
      <text>
        <r>
          <rPr>
            <sz val="11"/>
            <color rgb="FF000000"/>
            <rFont val="Calibri"/>
            <family val="2"/>
          </rPr>
          <t>======
ID#AAAAC-KouKc
ssolera    (2019-05-27 19:34:09)
Este dato aplica solo para fuentes móviles de Transporte Terrestre</t>
        </r>
      </text>
    </comment>
    <comment ref="J14" authorId="0" shapeId="0" xr:uid="{00000000-0006-0000-0900-000008000000}">
      <text>
        <r>
          <rPr>
            <sz val="11"/>
            <color rgb="FF000000"/>
            <rFont val="Calibri"/>
            <family val="2"/>
          </rPr>
          <t>======
ID#AAAAC-KouTs
ssolera    (2019-05-27 19:34:10)
Este dato aplica solo para fuentes móviles de Transporte Terrestre</t>
        </r>
      </text>
    </comment>
    <comment ref="M14" authorId="0" shapeId="0" xr:uid="{00000000-0006-0000-0900-000003000000}">
      <text>
        <r>
          <rPr>
            <sz val="11"/>
            <color rgb="FF000000"/>
            <rFont val="Calibri"/>
            <family val="2"/>
          </rPr>
          <t>======
ID#AAAAC-KouVw
ssolera    (2019-05-27 19:34:10)
Este dato aplica solo para fuentes móviles de Transporte Terrestre</t>
        </r>
      </text>
    </comment>
    <comment ref="N14" authorId="0" shapeId="0" xr:uid="{00000000-0006-0000-0900-000002000000}">
      <text>
        <r>
          <rPr>
            <sz val="11"/>
            <color rgb="FF000000"/>
            <rFont val="Calibri"/>
            <family val="2"/>
          </rPr>
          <t>======
ID#AAAAC-KouWc
ssolera    (2019-05-27 19:34:10)
Este dato aplica solo para fuentes móviles de Transporte Terrestre</t>
        </r>
      </text>
    </comment>
    <comment ref="Q14" authorId="0" shapeId="0" xr:uid="{00000000-0006-0000-0900-000010000000}">
      <text>
        <r>
          <rPr>
            <sz val="11"/>
            <color rgb="FF000000"/>
            <rFont val="Calibri"/>
            <family val="2"/>
          </rPr>
          <t>======
ID#AAAAC-KouL4
ssolera    (2019-05-27 19:34:10)
Este dato aplica solo para fuentes móviles de Transporte Terrestre</t>
        </r>
      </text>
    </comment>
    <comment ref="R14" authorId="0" shapeId="0" xr:uid="{00000000-0006-0000-0900-00000C000000}">
      <text>
        <r>
          <rPr>
            <sz val="11"/>
            <color rgb="FF000000"/>
            <rFont val="Calibri"/>
            <family val="2"/>
          </rPr>
          <t>======
ID#AAAAC-KouO8
ssolera    (2019-05-27 19:34:10)
Este dato aplica solo para fuentes móviles de Transporte Terrestre</t>
        </r>
      </text>
    </comment>
    <comment ref="U14" authorId="0" shapeId="0" xr:uid="{00000000-0006-0000-0900-000015000000}">
      <text>
        <r>
          <rPr>
            <sz val="11"/>
            <color rgb="FF000000"/>
            <rFont val="Calibri"/>
            <family val="2"/>
          </rPr>
          <t>======
ID#AAAAC-KouKI
ssolera    (2019-05-27 19:34:09)
Este dato aplica solo para fuentes móviles de Transporte Terrestre</t>
        </r>
      </text>
    </comment>
    <comment ref="V14" authorId="0" shapeId="0" xr:uid="{00000000-0006-0000-0900-000011000000}">
      <text>
        <r>
          <rPr>
            <sz val="11"/>
            <color rgb="FF000000"/>
            <rFont val="Calibri"/>
            <family val="2"/>
          </rPr>
          <t>======
ID#AAAAC-KouLs
ssolera    (2019-05-27 19:34:10)
Este dato aplica solo para fuentes móviles de Transporte Terrestre</t>
        </r>
      </text>
    </comment>
    <comment ref="Y14" authorId="0" shapeId="0" xr:uid="{00000000-0006-0000-0900-000004000000}">
      <text>
        <r>
          <rPr>
            <sz val="11"/>
            <color rgb="FF000000"/>
            <rFont val="Calibri"/>
            <family val="2"/>
          </rPr>
          <t>======
ID#AAAAC-KouVc
ssolera    (2019-05-27 19:34:10)
Este dato aplica solo para fuentes móviles de Transporte Terrestre</t>
        </r>
      </text>
    </comment>
    <comment ref="Z14" authorId="0" shapeId="0" xr:uid="{00000000-0006-0000-0900-000019000000}">
      <text>
        <r>
          <rPr>
            <sz val="11"/>
            <color rgb="FF000000"/>
            <rFont val="Calibri"/>
            <family val="2"/>
          </rPr>
          <t>======
ID#AAAAC-KouHE
ssolera    (2019-05-27 19:34:09)
Este dato aplica solo para fuentes móviles de Transporte Terrestre</t>
        </r>
      </text>
    </comment>
    <comment ref="G34" authorId="0" shapeId="0" xr:uid="{00000000-0006-0000-0900-00000B000000}">
      <text>
        <r>
          <rPr>
            <sz val="11"/>
            <color rgb="FF000000"/>
            <rFont val="Calibri"/>
            <family val="2"/>
          </rPr>
          <t>======
ID#AAAAC-KouRE
ssolera    (2019-05-27 19:34:10)
Para el caso que el distribuidor brinde solo el dato de libras, se deberá realizar la conversión.  Para ello, vea la hoja 2-Datos y otros</t>
        </r>
      </text>
    </comment>
    <comment ref="E54" authorId="0" shapeId="0" xr:uid="{00000000-0006-0000-0900-00000F000000}">
      <text>
        <r>
          <rPr>
            <sz val="11"/>
            <color rgb="FF000000"/>
            <rFont val="Calibri"/>
            <family val="2"/>
          </rPr>
          <t>======
ID#AAAAC-KouME
ssolera    (2019-05-27 19:34:10)
Este dato solo aplica para fuentes móviles de Transporte Terrestre</t>
        </r>
      </text>
    </comment>
    <comment ref="I54" authorId="0" shapeId="0" xr:uid="{00000000-0006-0000-0900-000017000000}">
      <text>
        <r>
          <rPr>
            <sz val="11"/>
            <color rgb="FF000000"/>
            <rFont val="Calibri"/>
            <family val="2"/>
          </rPr>
          <t>======
ID#AAAAC-KouJY
ssolera    (2019-05-27 19:34:09)
Este dato solo aplica para fuentes móviles de Transporte Terrestre</t>
        </r>
      </text>
    </comment>
    <comment ref="J54" authorId="0" shapeId="0" xr:uid="{00000000-0006-0000-0900-00000E000000}">
      <text>
        <r>
          <rPr>
            <sz val="11"/>
            <color rgb="FF000000"/>
            <rFont val="Calibri"/>
            <family val="2"/>
          </rPr>
          <t>======
ID#AAAAC-KouMc
ssolera    (2019-05-27 19:34:10)
Este dato solo aplica para fuentes móviles de Transporte Terrestre</t>
        </r>
      </text>
    </comment>
    <comment ref="M54" authorId="0" shapeId="0" xr:uid="{00000000-0006-0000-0900-000007000000}">
      <text>
        <r>
          <rPr>
            <sz val="11"/>
            <color rgb="FF000000"/>
            <rFont val="Calibri"/>
            <family val="2"/>
          </rPr>
          <t>======
ID#AAAAC-KouU0
ssolera    (2019-05-27 19:34:10)
Este dato solo aplica para fuentes móviles de Transporte Terrestre</t>
        </r>
      </text>
    </comment>
    <comment ref="N54" authorId="0" shapeId="0" xr:uid="{00000000-0006-0000-0900-000009000000}">
      <text>
        <r>
          <rPr>
            <sz val="11"/>
            <color rgb="FF000000"/>
            <rFont val="Calibri"/>
            <family val="2"/>
          </rPr>
          <t>======
ID#AAAAC-KouTo
ssolera    (2019-05-27 19:34:10)
Este dato solo aplica para fuentes móviles de Transporte Terrestre</t>
        </r>
      </text>
    </comment>
    <comment ref="Q54" authorId="0" shapeId="0" xr:uid="{00000000-0006-0000-0900-000006000000}">
      <text>
        <r>
          <rPr>
            <sz val="11"/>
            <color rgb="FF000000"/>
            <rFont val="Calibri"/>
            <family val="2"/>
          </rPr>
          <t>======
ID#AAAAC-KouVI
ssolera    (2019-05-27 19:34:10)
Este dato solo aplica para fuentes móviles de Transporte Terrestre</t>
        </r>
      </text>
    </comment>
    <comment ref="R54" authorId="0" shapeId="0" xr:uid="{00000000-0006-0000-0900-000013000000}">
      <text>
        <r>
          <rPr>
            <sz val="11"/>
            <color rgb="FF000000"/>
            <rFont val="Calibri"/>
            <family val="2"/>
          </rPr>
          <t>======
ID#AAAAC-KouK0
ssolera    (2019-05-27 19:34:09)
Este dato solo aplica para fuentes móviles de Transporte Terrestre</t>
        </r>
      </text>
    </comment>
    <comment ref="U54" authorId="0" shapeId="0" xr:uid="{00000000-0006-0000-0900-000012000000}">
      <text>
        <r>
          <rPr>
            <sz val="11"/>
            <color rgb="FF000000"/>
            <rFont val="Calibri"/>
            <family val="2"/>
          </rPr>
          <t>======
ID#AAAAC-KouLc
ssolera    (2019-05-27 19:34:10)
Este dato solo aplica para fuentes móviles de Transporte Terrestre</t>
        </r>
      </text>
    </comment>
    <comment ref="V54" authorId="0" shapeId="0" xr:uid="{00000000-0006-0000-0900-000018000000}">
      <text>
        <r>
          <rPr>
            <sz val="11"/>
            <color rgb="FF000000"/>
            <rFont val="Calibri"/>
            <family val="2"/>
          </rPr>
          <t>======
ID#AAAAC-KouHs
ssolera    (2019-05-27 19:34:09)
Este dato solo aplica para fuentes móviles de Transporte Terrestre</t>
        </r>
      </text>
    </comment>
    <comment ref="Y54" authorId="0" shapeId="0" xr:uid="{00000000-0006-0000-0900-000016000000}">
      <text>
        <r>
          <rPr>
            <sz val="11"/>
            <color rgb="FF000000"/>
            <rFont val="Calibri"/>
            <family val="2"/>
          </rPr>
          <t>======
ID#AAAAC-KouKE
ssolera    (2019-05-27 19:34:09)
Este dato solo aplica para fuentes móviles de Transporte Terrestre</t>
        </r>
      </text>
    </comment>
    <comment ref="Z54" authorId="0" shapeId="0" xr:uid="{00000000-0006-0000-0900-00000A000000}">
      <text>
        <r>
          <rPr>
            <sz val="11"/>
            <color rgb="FF000000"/>
            <rFont val="Calibri"/>
            <family val="2"/>
          </rPr>
          <t>======
ID#AAAAC-KouRc
ssolera    (2019-05-27 19:34:10)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gEPyO5qf6PrK2SAuZKD40fPBSaV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A00-000009000000}">
      <text>
        <r>
          <rPr>
            <sz val="11"/>
            <color rgb="FF000000"/>
            <rFont val="Calibri"/>
            <family val="2"/>
          </rPr>
          <t>======
ID#AAAAC-KouPc
Daniel Víquez Romero    (2019-05-27 19:34:10)
Indicar el numero de funcionar con acceso al servicio de transporte, aunque no siempre lo utilicen.</t>
        </r>
      </text>
    </comment>
    <comment ref="E14" authorId="0" shapeId="0" xr:uid="{00000000-0006-0000-0A00-000015000000}">
      <text>
        <r>
          <rPr>
            <sz val="11"/>
            <color rgb="FF000000"/>
            <rFont val="Calibri"/>
            <family val="2"/>
          </rPr>
          <t>======
ID#AAAAC-KouIg
ssolera    (2019-05-27 19:34:09)
Este dato aplica solo para fuentes móviles de Transporte Terrestre</t>
        </r>
      </text>
    </comment>
    <comment ref="F14" authorId="0" shapeId="0" xr:uid="{00000000-0006-0000-0A00-00000E000000}">
      <text>
        <r>
          <rPr>
            <sz val="11"/>
            <color rgb="FF000000"/>
            <rFont val="Calibri"/>
            <family val="2"/>
          </rPr>
          <t>======
ID#AAAAC-KouMo
ssolera    (2019-05-27 19:34:10)
Este dato aplica solo para fuentes móviles de Transporte Terrestre</t>
        </r>
      </text>
    </comment>
    <comment ref="I14" authorId="0" shapeId="0" xr:uid="{00000000-0006-0000-0A00-00000A000000}">
      <text>
        <r>
          <rPr>
            <sz val="11"/>
            <color rgb="FF000000"/>
            <rFont val="Calibri"/>
            <family val="2"/>
          </rPr>
          <t>======
ID#AAAAC-KouO4
ssolera    (2019-05-27 19:34:10)
Este dato aplica solo para fuentes móviles de Transporte Terrestre</t>
        </r>
      </text>
    </comment>
    <comment ref="J14" authorId="0" shapeId="0" xr:uid="{00000000-0006-0000-0A00-00000D000000}">
      <text>
        <r>
          <rPr>
            <sz val="11"/>
            <color rgb="FF000000"/>
            <rFont val="Calibri"/>
            <family val="2"/>
          </rPr>
          <t>======
ID#AAAAC-KouNA
ssolera    (2019-05-27 19:34:10)
Este dato aplica solo para fuentes móviles de Transporte Terrestre</t>
        </r>
      </text>
    </comment>
    <comment ref="M14" authorId="0" shapeId="0" xr:uid="{00000000-0006-0000-0A00-000019000000}">
      <text>
        <r>
          <rPr>
            <sz val="11"/>
            <color rgb="FF000000"/>
            <rFont val="Calibri"/>
            <family val="2"/>
          </rPr>
          <t>======
ID#AAAAC-KouHI
ssolera    (2019-05-27 19:34:09)
Este dato aplica solo para fuentes móviles de Transporte Terrestre</t>
        </r>
      </text>
    </comment>
    <comment ref="N14" authorId="0" shapeId="0" xr:uid="{00000000-0006-0000-0A00-000005000000}">
      <text>
        <r>
          <rPr>
            <sz val="11"/>
            <color rgb="FF000000"/>
            <rFont val="Calibri"/>
            <family val="2"/>
          </rPr>
          <t>======
ID#AAAAC-KouSo
ssolera    (2019-05-27 19:34:10)
Este dato aplica solo para fuentes móviles de Transporte Terrestre</t>
        </r>
      </text>
    </comment>
    <comment ref="Q14" authorId="0" shapeId="0" xr:uid="{00000000-0006-0000-0A00-000003000000}">
      <text>
        <r>
          <rPr>
            <sz val="11"/>
            <color rgb="FF000000"/>
            <rFont val="Calibri"/>
            <family val="2"/>
          </rPr>
          <t>======
ID#AAAAC-KouVU
ssolera    (2019-05-27 19:34:10)
Este dato aplica solo para fuentes móviles de Transporte Terrestre</t>
        </r>
      </text>
    </comment>
    <comment ref="R14" authorId="0" shapeId="0" xr:uid="{00000000-0006-0000-0A00-000001000000}">
      <text>
        <r>
          <rPr>
            <sz val="11"/>
            <color rgb="FF000000"/>
            <rFont val="Calibri"/>
            <family val="2"/>
          </rPr>
          <t>======
ID#AAAAC-KouW8
ssolera    (2019-05-27 19:34:10)
Este dato aplica solo para fuentes móviles de Transporte Terrestre</t>
        </r>
      </text>
    </comment>
    <comment ref="U14" authorId="0" shapeId="0" xr:uid="{00000000-0006-0000-0A00-00000B000000}">
      <text>
        <r>
          <rPr>
            <sz val="11"/>
            <color rgb="FF000000"/>
            <rFont val="Calibri"/>
            <family val="2"/>
          </rPr>
          <t>======
ID#AAAAC-KouOI
ssolera    (2019-05-27 19:34:10)
Este dato aplica solo para fuentes móviles de Transporte Terrestre</t>
        </r>
      </text>
    </comment>
    <comment ref="V14" authorId="0" shapeId="0" xr:uid="{00000000-0006-0000-0A00-000017000000}">
      <text>
        <r>
          <rPr>
            <sz val="11"/>
            <color rgb="FF000000"/>
            <rFont val="Calibri"/>
            <family val="2"/>
          </rPr>
          <t>======
ID#AAAAC-KouHk
ssolera    (2019-05-27 19:34:09)
Este dato aplica solo para fuentes móviles de Transporte Terrestre</t>
        </r>
      </text>
    </comment>
    <comment ref="Y14" authorId="0" shapeId="0" xr:uid="{00000000-0006-0000-0A00-000004000000}">
      <text>
        <r>
          <rPr>
            <sz val="11"/>
            <color rgb="FF000000"/>
            <rFont val="Calibri"/>
            <family val="2"/>
          </rPr>
          <t>======
ID#AAAAC-KouS8
ssolera    (2019-05-27 19:34:10)
Este dato aplica solo para fuentes móviles de Transporte Terrestre</t>
        </r>
      </text>
    </comment>
    <comment ref="Z14" authorId="0" shapeId="0" xr:uid="{00000000-0006-0000-0A00-000013000000}">
      <text>
        <r>
          <rPr>
            <sz val="11"/>
            <color rgb="FF000000"/>
            <rFont val="Calibri"/>
            <family val="2"/>
          </rPr>
          <t>======
ID#AAAAC-KouJU
ssolera    (2019-05-27 19:34:09)
Este dato aplica solo para fuentes móviles de Transporte Terrestre</t>
        </r>
      </text>
    </comment>
    <comment ref="G34" authorId="0" shapeId="0" xr:uid="{00000000-0006-0000-0A00-000011000000}">
      <text>
        <r>
          <rPr>
            <sz val="11"/>
            <color rgb="FF000000"/>
            <rFont val="Calibri"/>
            <family val="2"/>
          </rPr>
          <t>======
ID#AAAAC-KouKo
ssolera    (2019-05-27 19:34:09)
Para el caso que el distribuidor brinde solo el dato de libras, se deberá realizar la conversión.  Para ello, vea la hoja 2-Datos y otros</t>
        </r>
      </text>
    </comment>
    <comment ref="E54" authorId="0" shapeId="0" xr:uid="{00000000-0006-0000-0A00-000016000000}">
      <text>
        <r>
          <rPr>
            <sz val="11"/>
            <color rgb="FF000000"/>
            <rFont val="Calibri"/>
            <family val="2"/>
          </rPr>
          <t>======
ID#AAAAC-KouII
ssolera    (2019-05-27 19:34:09)
Este dato solo aplica para fuentes móviles de Transporte Terrestre</t>
        </r>
      </text>
    </comment>
    <comment ref="I54" authorId="0" shapeId="0" xr:uid="{00000000-0006-0000-0A00-000002000000}">
      <text>
        <r>
          <rPr>
            <sz val="11"/>
            <color rgb="FF000000"/>
            <rFont val="Calibri"/>
            <family val="2"/>
          </rPr>
          <t>======
ID#AAAAC-KouVo
ssolera    (2019-05-27 19:34:10)
Este dato solo aplica para fuentes móviles de Transporte Terrestre</t>
        </r>
      </text>
    </comment>
    <comment ref="J54" authorId="0" shapeId="0" xr:uid="{00000000-0006-0000-0A00-000012000000}">
      <text>
        <r>
          <rPr>
            <sz val="11"/>
            <color rgb="FF000000"/>
            <rFont val="Calibri"/>
            <family val="2"/>
          </rPr>
          <t>======
ID#AAAAC-KouJ4
ssolera    (2019-05-27 19:34:09)
Este dato solo aplica para fuentes móviles de Transporte Terrestre</t>
        </r>
      </text>
    </comment>
    <comment ref="M54" authorId="0" shapeId="0" xr:uid="{00000000-0006-0000-0A00-00000F000000}">
      <text>
        <r>
          <rPr>
            <sz val="11"/>
            <color rgb="FF000000"/>
            <rFont val="Calibri"/>
            <family val="2"/>
          </rPr>
          <t>======
ID#AAAAC-KouLg
ssolera    (2019-05-27 19:34:10)
Este dato solo aplica para fuentes móviles de Transporte Terrestre</t>
        </r>
      </text>
    </comment>
    <comment ref="N54" authorId="0" shapeId="0" xr:uid="{00000000-0006-0000-0A00-000008000000}">
      <text>
        <r>
          <rPr>
            <sz val="11"/>
            <color rgb="FF000000"/>
            <rFont val="Calibri"/>
            <family val="2"/>
          </rPr>
          <t>======
ID#AAAAC-KouQA
ssolera    (2019-05-27 19:34:10)
Este dato solo aplica para fuentes móviles de Transporte Terrestre</t>
        </r>
      </text>
    </comment>
    <comment ref="Q54" authorId="0" shapeId="0" xr:uid="{00000000-0006-0000-0A00-000007000000}">
      <text>
        <r>
          <rPr>
            <sz val="11"/>
            <color rgb="FF000000"/>
            <rFont val="Calibri"/>
            <family val="2"/>
          </rPr>
          <t>======
ID#AAAAC-KouQs
ssolera    (2019-05-27 19:34:10)
Este dato solo aplica para fuentes móviles de Transporte Terrestre</t>
        </r>
      </text>
    </comment>
    <comment ref="R54" authorId="0" shapeId="0" xr:uid="{00000000-0006-0000-0A00-000010000000}">
      <text>
        <r>
          <rPr>
            <sz val="11"/>
            <color rgb="FF000000"/>
            <rFont val="Calibri"/>
            <family val="2"/>
          </rPr>
          <t>======
ID#AAAAC-KouLU
ssolera    (2019-05-27 19:34:09)
Este dato solo aplica para fuentes móviles de Transporte Terrestre</t>
        </r>
      </text>
    </comment>
    <comment ref="U54" authorId="0" shapeId="0" xr:uid="{00000000-0006-0000-0A00-000006000000}">
      <text>
        <r>
          <rPr>
            <sz val="11"/>
            <color rgb="FF000000"/>
            <rFont val="Calibri"/>
            <family val="2"/>
          </rPr>
          <t>======
ID#AAAAC-KouQw
ssolera    (2019-05-27 19:34:10)
Este dato solo aplica para fuentes móviles de Transporte Terrestre</t>
        </r>
      </text>
    </comment>
    <comment ref="V54" authorId="0" shapeId="0" xr:uid="{00000000-0006-0000-0A00-000014000000}">
      <text>
        <r>
          <rPr>
            <sz val="11"/>
            <color rgb="FF000000"/>
            <rFont val="Calibri"/>
            <family val="2"/>
          </rPr>
          <t>======
ID#AAAAC-KouI0
ssolera    (2019-05-27 19:34:09)
Este dato solo aplica para fuentes móviles de Transporte Terrestre</t>
        </r>
      </text>
    </comment>
    <comment ref="Y54" authorId="0" shapeId="0" xr:uid="{00000000-0006-0000-0A00-00000C000000}">
      <text>
        <r>
          <rPr>
            <sz val="11"/>
            <color rgb="FF000000"/>
            <rFont val="Calibri"/>
            <family val="2"/>
          </rPr>
          <t>======
ID#AAAAC-KouNE
ssolera    (2019-05-27 19:34:10)
Este dato solo aplica para fuentes móviles de Transporte Terrestre</t>
        </r>
      </text>
    </comment>
    <comment ref="Z54" authorId="0" shapeId="0" xr:uid="{00000000-0006-0000-0A00-000018000000}">
      <text>
        <r>
          <rPr>
            <sz val="11"/>
            <color rgb="FF000000"/>
            <rFont val="Calibri"/>
            <family val="2"/>
          </rPr>
          <t>======
ID#AAAAC-KouHc
ssolera    (2019-05-27 19:34:09)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gtxpWZJQiIMv89iBetA8vTw851G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B00-000001000000}">
      <text>
        <r>
          <rPr>
            <sz val="11"/>
            <color rgb="FF000000"/>
            <rFont val="Calibri"/>
            <family val="2"/>
          </rPr>
          <t>======
ID#AAAAC-KouXg
Daniel Víquez Romero    (2019-05-27 19:34:10)
Indicar el numero de funcionar con acceso al servicio de transporte, aunque no siempre lo utilicen.</t>
        </r>
      </text>
    </comment>
    <comment ref="E14" authorId="0" shapeId="0" xr:uid="{00000000-0006-0000-0B00-000014000000}">
      <text>
        <r>
          <rPr>
            <sz val="11"/>
            <color rgb="FF000000"/>
            <rFont val="Calibri"/>
            <family val="2"/>
          </rPr>
          <t>======
ID#AAAAC-KouMY
ssolera    (2019-05-27 19:34:10)
Este dato aplica solo para fuentes móviles de Transporte Terrestre</t>
        </r>
      </text>
    </comment>
    <comment ref="F14" authorId="0" shapeId="0" xr:uid="{00000000-0006-0000-0B00-000003000000}">
      <text>
        <r>
          <rPr>
            <sz val="11"/>
            <color rgb="FF000000"/>
            <rFont val="Calibri"/>
            <family val="2"/>
          </rPr>
          <t>======
ID#AAAAC-KouWQ
ssolera    (2019-05-27 19:34:10)
Este dato aplica solo para fuentes móviles de Transporte Terrestre</t>
        </r>
      </text>
    </comment>
    <comment ref="I14" authorId="0" shapeId="0" xr:uid="{00000000-0006-0000-0B00-000006000000}">
      <text>
        <r>
          <rPr>
            <sz val="11"/>
            <color rgb="FF000000"/>
            <rFont val="Calibri"/>
            <family val="2"/>
          </rPr>
          <t>======
ID#AAAAC-KouTw
ssolera    (2019-05-27 19:34:10)
Este dato aplica solo para fuentes móviles de Transporte Terrestre</t>
        </r>
      </text>
    </comment>
    <comment ref="J14" authorId="0" shapeId="0" xr:uid="{00000000-0006-0000-0B00-00000F000000}">
      <text>
        <r>
          <rPr>
            <sz val="11"/>
            <color rgb="FF000000"/>
            <rFont val="Calibri"/>
            <family val="2"/>
          </rPr>
          <t>======
ID#AAAAC-KouQE
ssolera    (2019-05-27 19:34:10)
Este dato aplica solo para fuentes móviles de Transporte Terrestre</t>
        </r>
      </text>
    </comment>
    <comment ref="M14" authorId="0" shapeId="0" xr:uid="{00000000-0006-0000-0B00-000013000000}">
      <text>
        <r>
          <rPr>
            <sz val="11"/>
            <color rgb="FF000000"/>
            <rFont val="Calibri"/>
            <family val="2"/>
          </rPr>
          <t>======
ID#AAAAC-KouMk
ssolera    (2019-05-27 19:34:10)
Este dato aplica solo para fuentes móviles de Transporte Terrestre</t>
        </r>
      </text>
    </comment>
    <comment ref="N14" authorId="0" shapeId="0" xr:uid="{00000000-0006-0000-0B00-00000D000000}">
      <text>
        <r>
          <rPr>
            <sz val="11"/>
            <color rgb="FF000000"/>
            <rFont val="Calibri"/>
            <family val="2"/>
          </rPr>
          <t>======
ID#AAAAC-KouQk
ssolera    (2019-05-27 19:34:10)
Este dato aplica solo para fuentes móviles de Transporte Terrestre</t>
        </r>
      </text>
    </comment>
    <comment ref="Q14" authorId="0" shapeId="0" xr:uid="{00000000-0006-0000-0B00-000010000000}">
      <text>
        <r>
          <rPr>
            <sz val="11"/>
            <color rgb="FF000000"/>
            <rFont val="Calibri"/>
            <family val="2"/>
          </rPr>
          <t>======
ID#AAAAC-KouPo
ssolera    (2019-05-27 19:34:10)
Este dato aplica solo para fuentes móviles de Transporte Terrestre</t>
        </r>
      </text>
    </comment>
    <comment ref="R14" authorId="0" shapeId="0" xr:uid="{00000000-0006-0000-0B00-000019000000}">
      <text>
        <r>
          <rPr>
            <sz val="11"/>
            <color rgb="FF000000"/>
            <rFont val="Calibri"/>
            <family val="2"/>
          </rPr>
          <t>======
ID#AAAAC-KouHw
ssolera    (2019-05-27 19:34:09)
Este dato aplica solo para fuentes móviles de Transporte Terrestre</t>
        </r>
      </text>
    </comment>
    <comment ref="U14" authorId="0" shapeId="0" xr:uid="{00000000-0006-0000-0B00-000012000000}">
      <text>
        <r>
          <rPr>
            <sz val="11"/>
            <color rgb="FF000000"/>
            <rFont val="Calibri"/>
            <family val="2"/>
          </rPr>
          <t>======
ID#AAAAC-KouNs
ssolera    (2019-05-27 19:34:10)
Este dato aplica solo para fuentes móviles de Transporte Terrestre</t>
        </r>
      </text>
    </comment>
    <comment ref="V14" authorId="0" shapeId="0" xr:uid="{00000000-0006-0000-0B00-000016000000}">
      <text>
        <r>
          <rPr>
            <sz val="11"/>
            <color rgb="FF000000"/>
            <rFont val="Calibri"/>
            <family val="2"/>
          </rPr>
          <t>======
ID#AAAAC-KouKQ
ssolera    (2019-05-27 19:34:09)
Este dato aplica solo para fuentes móviles de Transporte Terrestre</t>
        </r>
      </text>
    </comment>
    <comment ref="Y14" authorId="0" shapeId="0" xr:uid="{00000000-0006-0000-0B00-000017000000}">
      <text>
        <r>
          <rPr>
            <sz val="11"/>
            <color rgb="FF000000"/>
            <rFont val="Calibri"/>
            <family val="2"/>
          </rPr>
          <t>======
ID#AAAAC-KouIU
ssolera    (2019-05-27 19:34:09)
Este dato aplica solo para fuentes móviles de Transporte Terrestre</t>
        </r>
      </text>
    </comment>
    <comment ref="Z14" authorId="0" shapeId="0" xr:uid="{00000000-0006-0000-0B00-00000A000000}">
      <text>
        <r>
          <rPr>
            <sz val="11"/>
            <color rgb="FF000000"/>
            <rFont val="Calibri"/>
            <family val="2"/>
          </rPr>
          <t>======
ID#AAAAC-KouSg
ssolera    (2019-05-27 19:34:10)
Este dato aplica solo para fuentes móviles de Transporte Terrestre</t>
        </r>
      </text>
    </comment>
    <comment ref="G34" authorId="0" shapeId="0" xr:uid="{00000000-0006-0000-0B00-000018000000}">
      <text>
        <r>
          <rPr>
            <sz val="11"/>
            <color rgb="FF000000"/>
            <rFont val="Calibri"/>
            <family val="2"/>
          </rPr>
          <t>======
ID#AAAAC-KouH0
ssolera    (2019-05-27 19:34:09)
Para el caso que el distribuidor brinde solo el dato de libras, se deberá realizar la conversión.  Para ello, vea la hoja 2-Datos y otros</t>
        </r>
      </text>
    </comment>
    <comment ref="E54" authorId="0" shapeId="0" xr:uid="{00000000-0006-0000-0B00-000015000000}">
      <text>
        <r>
          <rPr>
            <sz val="11"/>
            <color rgb="FF000000"/>
            <rFont val="Calibri"/>
            <family val="2"/>
          </rPr>
          <t>======
ID#AAAAC-KouKg
ssolera    (2019-05-27 19:34:09)
Este dato solo aplica para fuentes móviles de Transporte Terrestre</t>
        </r>
      </text>
    </comment>
    <comment ref="I54" authorId="0" shapeId="0" xr:uid="{00000000-0006-0000-0B00-000004000000}">
      <text>
        <r>
          <rPr>
            <sz val="11"/>
            <color rgb="FF000000"/>
            <rFont val="Calibri"/>
            <family val="2"/>
          </rPr>
          <t>======
ID#AAAAC-KouVA
ssolera    (2019-05-27 19:34:10)
Este dato solo aplica para fuentes móviles de Transporte Terrestre</t>
        </r>
      </text>
    </comment>
    <comment ref="J54" authorId="0" shapeId="0" xr:uid="{00000000-0006-0000-0B00-000005000000}">
      <text>
        <r>
          <rPr>
            <sz val="11"/>
            <color rgb="FF000000"/>
            <rFont val="Calibri"/>
            <family val="2"/>
          </rPr>
          <t>======
ID#AAAAC-KouUo
ssolera    (2019-05-27 19:34:10)
Este dato solo aplica para fuentes móviles de Transporte Terrestre</t>
        </r>
      </text>
    </comment>
    <comment ref="M54" authorId="0" shapeId="0" xr:uid="{00000000-0006-0000-0B00-000009000000}">
      <text>
        <r>
          <rPr>
            <sz val="11"/>
            <color rgb="FF000000"/>
            <rFont val="Calibri"/>
            <family val="2"/>
          </rPr>
          <t>======
ID#AAAAC-KouS4
ssolera    (2019-05-27 19:34:10)
Este dato solo aplica para fuentes móviles de Transporte Terrestre</t>
        </r>
      </text>
    </comment>
    <comment ref="N54" authorId="0" shapeId="0" xr:uid="{00000000-0006-0000-0B00-00000B000000}">
      <text>
        <r>
          <rPr>
            <sz val="11"/>
            <color rgb="FF000000"/>
            <rFont val="Calibri"/>
            <family val="2"/>
          </rPr>
          <t>======
ID#AAAAC-KouSA
ssolera    (2019-05-27 19:34:10)
Este dato solo aplica para fuentes móviles de Transporte Terrestre</t>
        </r>
      </text>
    </comment>
    <comment ref="Q54" authorId="0" shapeId="0" xr:uid="{00000000-0006-0000-0B00-000007000000}">
      <text>
        <r>
          <rPr>
            <sz val="11"/>
            <color rgb="FF000000"/>
            <rFont val="Calibri"/>
            <family val="2"/>
          </rPr>
          <t>======
ID#AAAAC-KouTY
ssolera    (2019-05-27 19:34:10)
Este dato solo aplica para fuentes móviles de Transporte Terrestre</t>
        </r>
      </text>
    </comment>
    <comment ref="R54" authorId="0" shapeId="0" xr:uid="{00000000-0006-0000-0B00-000011000000}">
      <text>
        <r>
          <rPr>
            <sz val="11"/>
            <color rgb="FF000000"/>
            <rFont val="Calibri"/>
            <family val="2"/>
          </rPr>
          <t>======
ID#AAAAC-KouOQ
ssolera    (2019-05-27 19:34:10)
Este dato solo aplica para fuentes móviles de Transporte Terrestre</t>
        </r>
      </text>
    </comment>
    <comment ref="U54" authorId="0" shapeId="0" xr:uid="{00000000-0006-0000-0B00-00000E000000}">
      <text>
        <r>
          <rPr>
            <sz val="11"/>
            <color rgb="FF000000"/>
            <rFont val="Calibri"/>
            <family val="2"/>
          </rPr>
          <t>======
ID#AAAAC-KouQM
ssolera    (2019-05-27 19:34:10)
Este dato solo aplica para fuentes móviles de Transporte Terrestre</t>
        </r>
      </text>
    </comment>
    <comment ref="V54" authorId="0" shapeId="0" xr:uid="{00000000-0006-0000-0B00-000008000000}">
      <text>
        <r>
          <rPr>
            <sz val="11"/>
            <color rgb="FF000000"/>
            <rFont val="Calibri"/>
            <family val="2"/>
          </rPr>
          <t>======
ID#AAAAC-KouTE
ssolera    (2019-05-27 19:34:10)
Este dato solo aplica para fuentes móviles de Transporte Terrestre</t>
        </r>
      </text>
    </comment>
    <comment ref="Y54" authorId="0" shapeId="0" xr:uid="{00000000-0006-0000-0B00-00000C000000}">
      <text>
        <r>
          <rPr>
            <sz val="11"/>
            <color rgb="FF000000"/>
            <rFont val="Calibri"/>
            <family val="2"/>
          </rPr>
          <t>======
ID#AAAAC-KouRo
ssolera    (2019-05-27 19:34:10)
Este dato solo aplica para fuentes móviles de Transporte Terrestre</t>
        </r>
      </text>
    </comment>
    <comment ref="Z54" authorId="0" shapeId="0" xr:uid="{00000000-0006-0000-0B00-000002000000}">
      <text>
        <r>
          <rPr>
            <sz val="11"/>
            <color rgb="FF000000"/>
            <rFont val="Calibri"/>
            <family val="2"/>
          </rPr>
          <t>======
ID#AAAAC-KouW0
ssolera    (2019-05-27 19:34:10)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i7eDqpVT5v7Yz0qVFwgM0zFFqb+Q=="/>
    </ext>
  </extLst>
</comments>
</file>

<file path=xl/sharedStrings.xml><?xml version="1.0" encoding="utf-8"?>
<sst xmlns="http://schemas.openxmlformats.org/spreadsheetml/2006/main" count="1804" uniqueCount="184">
  <si>
    <t xml:space="preserve">Intrucciones para completar la hoja de registro </t>
  </si>
  <si>
    <t>"GE-Combustible-Controles de consumo e indicadores"</t>
  </si>
  <si>
    <t>Estimado usuario, la información contenida en esta hoja tiene como propósito orientarlo sobre la forma de completar cada una de las hojas de este archivo, por favor lea la información.</t>
  </si>
  <si>
    <t>Hojas contenidas en el archivo por orden</t>
  </si>
  <si>
    <t>Instrucciones</t>
  </si>
  <si>
    <t>Datos y otros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</si>
  <si>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</si>
  <si>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</si>
  <si>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</si>
  <si>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</si>
  <si>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</si>
  <si>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</si>
  <si>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</si>
  <si>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</si>
  <si>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</si>
  <si>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</si>
  <si>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</si>
  <si>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</si>
  <si>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</si>
  <si>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</si>
  <si>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Consideraciones importantes</t>
  </si>
  <si>
    <t>Estudie la hoja de "Datos e indicadores", en ella encontrará información de las hojas metodológicas de los datos estadísticos e indicadores solicitados, de igual forma encontrará definiciones y las fórmulas aplicadas, con mayor detalle.</t>
  </si>
  <si>
    <t>La hoja de "Factores de emisión" se encuentra protegida con una contraseña, pues contiene información que está vinculada en varias hojas del archivo, con el fin de realizar los cálculos requeridos.  Para desactivar la protección, se debe colocar el cursor del mouse sobre la pestaña del nombre de la hoja, se oprime la tecla derecha del mouse, de la lista que se despliega busque la opción "Desproteger hoja" y seleccionelo.  La contraseña de desactivación o viceversa es:  pgai (todo en minúscula)</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</si>
  <si>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</si>
  <si>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</si>
  <si>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</si>
  <si>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</si>
  <si>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</si>
  <si>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</si>
  <si>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4-13</t>
  </si>
  <si>
    <t>Edificio 1 al Edificio 10</t>
  </si>
  <si>
    <t>Datos estadísticos mensuales de litros totales consumidos, importe total, kilometros recorridos totales</t>
  </si>
  <si>
    <t>Todos los datos requeridos por la hoja.  Esta hoja se debe arrastrar la información de años anteriores.</t>
  </si>
  <si>
    <t>En las siguientes hojas, existen celdas con información y fórmulas ya establecidas para el cálculo de los indicadores, de datos totales y promedios, por lo que las celdas está bloqueadas:</t>
  </si>
  <si>
    <t>Ubicación de las fórmulas establecidas</t>
  </si>
  <si>
    <t>Columna de los indicadores kilometros por litro y toneladas de dióxido de carbono equivalentes.  Últimas dos filas de cada tabla, contiene fórmula de suma y promedio.</t>
  </si>
  <si>
    <t>14</t>
  </si>
  <si>
    <t>Toda la hoja contiene fórmulas establecidas.  Solo la celda de "Período reportado" no se encuentra protegida, por lo que se debe completar</t>
  </si>
  <si>
    <t>15</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</si>
  <si>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</si>
  <si>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</si>
  <si>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Para desactivar la opción de protección, el cursor del mouse se debe colocar sobre la pestaña con el nombre de la hoja, se oprime la tecla derecha del mouse, de la lista que se despliega busque la opción "Desproteger hoja" y seleccionelo.</t>
  </si>
  <si>
    <t>1.  Complete la hoja "Datos generales" con la información de la Institución y los datos adicionales solicitados</t>
  </si>
  <si>
    <t>Estimado usuario, a continuación se brinda en detalle la información sobre datos estadísticos e indicadores aplicados en las hojas "Edificio #", de igual forma se brinda información sobre datos de conversión de unidades.</t>
  </si>
  <si>
    <t>Otros datos</t>
  </si>
  <si>
    <t>Algunas fuentes fijas utilizan gas para su funcionamiento y en la compra del producto algunos distribuidores emiten la factura por servicios en unidades de libras (lb), por tal razón, debido a que las hojas "Edificio #" solicitan los datos en litros, a continuación se brinda una orientación de qué hacer:</t>
  </si>
  <si>
    <t>F</t>
  </si>
  <si>
    <t>Existe una forma matemática para realizar la conversión de libras a litros y para ello muestra el detalle:</t>
  </si>
  <si>
    <t>Hay que tener presente que LPG tiene la siguiente densidad:</t>
  </si>
  <si>
    <t xml:space="preserve"> kg/m3 </t>
  </si>
  <si>
    <t>a una presión de:</t>
  </si>
  <si>
    <t>Y para pasar de libras a litros se requerirá utilizar la siguiente fórmula:</t>
  </si>
  <si>
    <t>#</t>
  </si>
  <si>
    <t>lb</t>
  </si>
  <si>
    <t>*</t>
  </si>
  <si>
    <t>kg</t>
  </si>
  <si>
    <t>m3</t>
  </si>
  <si>
    <t>l</t>
  </si>
  <si>
    <t>Donde:</t>
  </si>
  <si>
    <t>lb =</t>
  </si>
  <si>
    <t>libras</t>
  </si>
  <si>
    <t>kg =</t>
  </si>
  <si>
    <t>Kilogramo</t>
  </si>
  <si>
    <t>m3 =</t>
  </si>
  <si>
    <t>Metros cúbicos</t>
  </si>
  <si>
    <t>l =</t>
  </si>
  <si>
    <t>Litros</t>
  </si>
  <si>
    <t>Introduzca el dato en libras y obtendrá el cálculo en litros:</t>
  </si>
  <si>
    <t>litros</t>
  </si>
  <si>
    <t>Los distribuidores de LPG, por lo general ofrecen productos  a granel o en cilindros.  En cuanto a los cilindros, se ha investigado que existen de los siguientes datos:</t>
  </si>
  <si>
    <t>Cilindro de 10 (lb)</t>
  </si>
  <si>
    <t>Equivale aproximadamente</t>
  </si>
  <si>
    <t>Cilindro de 8.59 (l)</t>
  </si>
  <si>
    <t>Cilindro de 25 (lb)</t>
  </si>
  <si>
    <t>Cilindro de 21.49 (l)</t>
  </si>
  <si>
    <t>Cilindro de 100 (lb)</t>
  </si>
  <si>
    <t>Cilindro de 85.98 (l)</t>
  </si>
  <si>
    <r>
      <rPr>
        <b/>
        <i/>
        <sz val="14"/>
        <color rgb="FF000000"/>
        <rFont val="Calibri"/>
        <family val="2"/>
      </rPr>
      <t xml:space="preserve">Nota: </t>
    </r>
    <r>
      <rPr>
        <i/>
        <sz val="14"/>
        <color rgb="FF000000"/>
        <rFont val="Calibri"/>
        <family val="2"/>
      </rPr>
      <t xml:space="preserve"> La variación en los datos pueden deberse a la presión y temperatura operativa que utiliza cada distribuidor para el llenado de los cilindros</t>
    </r>
  </si>
  <si>
    <t>Otras unidades de conversión:</t>
  </si>
  <si>
    <t>Galón (g)</t>
  </si>
  <si>
    <t>Litros (l)</t>
  </si>
  <si>
    <t>Kilogramo (kg)</t>
  </si>
  <si>
    <t>Libras (lb)</t>
  </si>
  <si>
    <t>Institución:</t>
  </si>
  <si>
    <t xml:space="preserve">Instituto Tecnológico de Costa Rica, Campus Tecnológico Local San Carlos </t>
  </si>
  <si>
    <t>Número de unidades:</t>
  </si>
  <si>
    <t>Responsable institucional:</t>
  </si>
  <si>
    <t>Alina Rodríguez Rodríguez</t>
  </si>
  <si>
    <t>Dependencia:</t>
  </si>
  <si>
    <t xml:space="preserve">Unidad de Gestión Ambiental y Seguridad Laboral </t>
  </si>
  <si>
    <t>Responsable de registro:</t>
  </si>
  <si>
    <t xml:space="preserve">Andrea Acuña Piedra /Andrea Solano </t>
  </si>
  <si>
    <t>Teléfono:</t>
  </si>
  <si>
    <t>Correo electrónico:</t>
  </si>
  <si>
    <t>anacuna@itcr.ac.cr</t>
  </si>
  <si>
    <t>Período el reporte:</t>
  </si>
  <si>
    <t>CONSUMO DE COMBUSTIBLE FÓSIL E INDICADORES DEL EDIFICIO</t>
  </si>
  <si>
    <t>INSTITUCION:</t>
  </si>
  <si>
    <t>NOMBRE DEL EDIFICIO/DEPENDENCIA:</t>
  </si>
  <si>
    <t>Servicios Generales (incluye Unidad de Transporte)</t>
  </si>
  <si>
    <t>NÚMERO DE UNIDADES:</t>
  </si>
  <si>
    <t>AÑO DE REPORTE:</t>
  </si>
  <si>
    <t>FECHA DE ACTUALIZACIÓN:</t>
  </si>
  <si>
    <t>2023</t>
  </si>
  <si>
    <t>ENCARGADO DE REGISTRO:</t>
  </si>
  <si>
    <t>Andrea Acuña Piedra</t>
  </si>
  <si>
    <t>CONSUMO DE COMBUSTIBLE DE FUENTES MOVILES E INDICADORES DEL EDIFICIO</t>
  </si>
  <si>
    <t>Tipo de Combustible</t>
  </si>
  <si>
    <t>Diesel</t>
  </si>
  <si>
    <t>Gasolina (sin catalizador)</t>
  </si>
  <si>
    <t>LPG</t>
  </si>
  <si>
    <t>Jet fuel</t>
  </si>
  <si>
    <t>AV gas</t>
  </si>
  <si>
    <t>Gasolina (con catalizador)</t>
  </si>
  <si>
    <t>Mes</t>
  </si>
  <si>
    <t>Empleados</t>
  </si>
  <si>
    <t>Litros totales       (l)</t>
  </si>
  <si>
    <t xml:space="preserve">Importe               (¢)   </t>
  </si>
  <si>
    <t xml:space="preserve">Kilometros  recorridos totales                 (km)   </t>
  </si>
  <si>
    <t>Kilometros recorridos totales/litros totales          (km/l)</t>
  </si>
  <si>
    <t>Enero</t>
  </si>
  <si>
    <t>Febrero</t>
  </si>
  <si>
    <t>Marzo</t>
  </si>
  <si>
    <t>Abril</t>
  </si>
  <si>
    <t>Mayo</t>
  </si>
  <si>
    <t>Junio</t>
  </si>
  <si>
    <t>Julio</t>
  </si>
  <si>
    <t>Agosto</t>
  </si>
  <si>
    <t>Septiembre</t>
  </si>
  <si>
    <t>Octubre</t>
  </si>
  <si>
    <t>Noviembre</t>
  </si>
  <si>
    <t>Diciembre</t>
  </si>
  <si>
    <t>Total</t>
  </si>
  <si>
    <t xml:space="preserve">Promedio </t>
  </si>
  <si>
    <t>CONSUMO DE COMBUSTIBLE DE FUENTES FIJAS E INDICADORES DEL EDIFICIO</t>
  </si>
  <si>
    <t>Diesel 
(Comercial / institucional)</t>
  </si>
  <si>
    <t>Gasolina (Comercial / institucional)</t>
  </si>
  <si>
    <t>LPG 
(Comercial / Institucional)</t>
  </si>
  <si>
    <t>Bunker 
(Comercial / Institucional)</t>
  </si>
  <si>
    <t xml:space="preserve">Importe                (¢)   </t>
  </si>
  <si>
    <t>Promedio</t>
  </si>
  <si>
    <t>CONSUMO TOTAL DE COMBUSTIBLE DE FUENTES MÓVILES Y FUENTES FIJAS E INDICADORES DEL EDIFICIO</t>
  </si>
  <si>
    <t>Gasolina</t>
  </si>
  <si>
    <t>JET FUEL</t>
  </si>
  <si>
    <t>AV GAS</t>
  </si>
  <si>
    <t>BUNKER</t>
  </si>
  <si>
    <t>Consumo</t>
  </si>
  <si>
    <t>Promedio Kilometros recorridos totales/litros totales           (km/l)</t>
  </si>
  <si>
    <t>Litros totales         (l)</t>
  </si>
  <si>
    <t xml:space="preserve">Importe               (¢)  </t>
  </si>
  <si>
    <t>Litros totales          (l)</t>
  </si>
  <si>
    <t>Fuentes Móviles</t>
  </si>
  <si>
    <t>NA</t>
  </si>
  <si>
    <t>Fuentes Fijas</t>
  </si>
  <si>
    <t>---</t>
  </si>
  <si>
    <t>-</t>
  </si>
  <si>
    <t>ND</t>
  </si>
  <si>
    <t xml:space="preserve">Total </t>
  </si>
  <si>
    <t>|</t>
  </si>
  <si>
    <t>GRAFICOS DE CONSUMO TOTAL DE COMBUSTIBLE DE FUENTES MÓVILES Y FUENTES FIJAS E INDICADORES DEL EDIFICIO</t>
  </si>
  <si>
    <t>CIDASTH</t>
  </si>
  <si>
    <t xml:space="preserve">Agronomía </t>
  </si>
  <si>
    <t>PPA</t>
  </si>
  <si>
    <t>CONSUMO PROMEDIO MENSUAL DE COMBUSTIBLE FÓSIL E INDICADORES POR EDIFICIO</t>
  </si>
  <si>
    <t>PERIODO REPORTADO:</t>
  </si>
  <si>
    <t>CONSUMO PROMEDIO MENSUAL DE COMBUSTIBLE DE FUENTES MÓVILES E INDICADORES POR EDIFICIO</t>
  </si>
  <si>
    <t>Tipo de combustible</t>
  </si>
  <si>
    <t>Edificios</t>
  </si>
  <si>
    <t>Litros totales 
(l)</t>
  </si>
  <si>
    <t>Litros totales (l)</t>
  </si>
  <si>
    <t xml:space="preserve">Importe 
(¢)   </t>
  </si>
  <si>
    <t>Kilometros recorridos totales/litros totales         (km/l)</t>
  </si>
  <si>
    <t>TOTAL</t>
  </si>
  <si>
    <t>CONSUMO PROMEDIO MENSUAL DE COMBUSTIBLE DE FUENTES FIJAS E INDICADORES POR EDIFICIO</t>
  </si>
  <si>
    <t>Bunker</t>
  </si>
  <si>
    <t>Litros totales  
(l)</t>
  </si>
  <si>
    <t xml:space="preserve">Importe              
(¢)   </t>
  </si>
  <si>
    <t>Litros totales    
   (l)</t>
  </si>
  <si>
    <t>Litros totales      
 (l)</t>
  </si>
  <si>
    <t>CONSUMO PROMEDIO MENSUAL DE COMBUSTIBLE DE FUENTES MÓVILES Y FUENTES FIJAS E INDICADORES POR EDIFICIO</t>
  </si>
  <si>
    <t>CONSUMO TOTAL DE COMBUSTIBLE FÓSIL E INDICADORES DE LA INSTITUCIÓN SEGÚN MES</t>
  </si>
  <si>
    <r>
      <rPr>
        <b/>
        <sz val="16"/>
        <color rgb="FF000000"/>
        <rFont val="Calibri"/>
        <family val="2"/>
      </rPr>
      <t xml:space="preserve">CONSUMO TOTAL DE COMBUSTIBLE DE </t>
    </r>
    <r>
      <rPr>
        <b/>
        <u/>
        <sz val="16"/>
        <color rgb="FF000000"/>
        <rFont val="Calibri"/>
        <family val="2"/>
      </rPr>
      <t>FUENTES MÓVILES</t>
    </r>
    <r>
      <rPr>
        <b/>
        <sz val="16"/>
        <color rgb="FF000000"/>
        <rFont val="Calibri"/>
        <family val="2"/>
      </rPr>
      <t xml:space="preserve"> E INDICADORES DE LA INSTITUCIÓN SEGÚN MES</t>
    </r>
  </si>
  <si>
    <r>
      <rPr>
        <b/>
        <sz val="16"/>
        <color rgb="FF000000"/>
        <rFont val="Calibri"/>
        <family val="2"/>
      </rPr>
      <t xml:space="preserve">CONSUMO TOTAL DE COMBUSTIBLE DE </t>
    </r>
    <r>
      <rPr>
        <b/>
        <u/>
        <sz val="16"/>
        <color rgb="FF000000"/>
        <rFont val="Calibri"/>
        <family val="2"/>
      </rPr>
      <t>FUENTES FIJAS</t>
    </r>
    <r>
      <rPr>
        <b/>
        <sz val="16"/>
        <color rgb="FF000000"/>
        <rFont val="Calibri"/>
        <family val="2"/>
      </rPr>
      <t xml:space="preserve"> E INDICADORES DE LA INSTITUCIÓN SEGÚN MES</t>
    </r>
  </si>
  <si>
    <r>
      <rPr>
        <b/>
        <sz val="16"/>
        <color rgb="FF000000"/>
        <rFont val="Calibri"/>
        <family val="2"/>
      </rPr>
      <t xml:space="preserve">CONSUMO TOTAL DE COMBUSTIBLE DE </t>
    </r>
    <r>
      <rPr>
        <b/>
        <u/>
        <sz val="16"/>
        <color rgb="FF000000"/>
        <rFont val="Calibri"/>
        <family val="2"/>
      </rPr>
      <t>FUENTES MÓVILES Y FUENTES</t>
    </r>
    <r>
      <rPr>
        <b/>
        <sz val="16"/>
        <color rgb="FF000000"/>
        <rFont val="Calibri"/>
        <family val="2"/>
      </rPr>
      <t xml:space="preserve"> FIJAS E INDICADORES DE LA INSTITUCIÓN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</si>
</sst>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00"/>
    <numFmt numFmtId="165" formatCode="0.000"/>
    <numFmt numFmtId="166" formatCode="0.0"/>
    <numFmt numFmtId="167" formatCode="&quot;₡&quot;#,##0"/>
    <numFmt numFmtId="168" formatCode="_-&quot;₡&quot;* #,##0.00_-;\-&quot;₡&quot;* #,##0.00_-;_-&quot;₡&quot;* &quot;-&quot;??_-;_-@"/>
    <numFmt numFmtId="169" formatCode="#,##0.0"/>
    <numFmt numFmtId="170" formatCode="[$₡-140A]#,##0.0;[Red]\-[$₡-140A]#,##0.0"/>
  </numFmts>
  <fonts count="31">
    <font>
      <sz val="11"/>
      <color rgb="FF000000"/>
      <name val="Calibri"/>
    </font>
    <font>
      <b/>
      <sz val="18"/>
      <color rgb="FF000000"/>
      <name val="Calibri"/>
      <family val="2"/>
    </font>
    <font>
      <sz val="11"/>
      <name val="Calibri"/>
      <family val="2"/>
    </font>
    <font>
      <sz val="12"/>
      <color rgb="FF000000"/>
      <name val="Calibri"/>
      <family val="2"/>
    </font>
    <font>
      <b/>
      <sz val="12"/>
      <color rgb="FF000000"/>
      <name val="Calibri"/>
      <family val="2"/>
    </font>
    <font>
      <b/>
      <u/>
      <sz val="12"/>
      <color rgb="FF000000"/>
      <name val="Calibri"/>
      <family val="2"/>
    </font>
    <font>
      <b/>
      <sz val="20"/>
      <color rgb="FF000000"/>
      <name val="Calibri"/>
      <family val="2"/>
    </font>
    <font>
      <sz val="14"/>
      <color rgb="FF000000"/>
      <name val="Calibri"/>
      <family val="2"/>
    </font>
    <font>
      <sz val="28"/>
      <color rgb="FF000000"/>
      <name val="Noto Sans Symbols"/>
    </font>
    <font>
      <b/>
      <u/>
      <sz val="14"/>
      <color rgb="FF000000"/>
      <name val="Calibri"/>
      <family val="2"/>
    </font>
    <font>
      <b/>
      <sz val="22"/>
      <color rgb="FF006600"/>
      <name val="Calibri"/>
      <family val="2"/>
    </font>
    <font>
      <b/>
      <sz val="18"/>
      <color rgb="FF006600"/>
      <name val="Calibri"/>
      <family val="2"/>
    </font>
    <font>
      <b/>
      <sz val="24"/>
      <color rgb="FF0000CC"/>
      <name val="Calibri"/>
      <family val="2"/>
    </font>
    <font>
      <b/>
      <sz val="20"/>
      <color rgb="FF0000CC"/>
      <name val="Calibri"/>
      <family val="2"/>
    </font>
    <font>
      <i/>
      <sz val="14"/>
      <color rgb="FF000000"/>
      <name val="Calibri"/>
      <family val="2"/>
    </font>
    <font>
      <sz val="12"/>
      <color rgb="FF000000"/>
      <name val="Verdana"/>
      <family val="2"/>
    </font>
    <font>
      <sz val="14"/>
      <color rgb="FF000000"/>
      <name val="Verdana"/>
      <family val="2"/>
    </font>
    <font>
      <b/>
      <sz val="14"/>
      <color rgb="FF000000"/>
      <name val="Calibri"/>
      <family val="2"/>
    </font>
    <font>
      <b/>
      <sz val="16"/>
      <color rgb="FF000000"/>
      <name val="Calibri"/>
      <family val="2"/>
    </font>
    <font>
      <u/>
      <sz val="11"/>
      <color rgb="FF0000FF"/>
      <name val="Calibri"/>
      <family val="2"/>
    </font>
    <font>
      <sz val="18"/>
      <color rgb="FF000000"/>
      <name val="Calibri"/>
      <family val="2"/>
    </font>
    <font>
      <b/>
      <sz val="11"/>
      <color rgb="FF000000"/>
      <name val="Calibri"/>
      <family val="2"/>
    </font>
    <font>
      <b/>
      <sz val="11"/>
      <color rgb="FFFFFFFF"/>
      <name val="Calibri"/>
      <family val="2"/>
    </font>
    <font>
      <sz val="11"/>
      <color theme="1"/>
      <name val="Calibri"/>
      <family val="2"/>
    </font>
    <font>
      <b/>
      <sz val="20"/>
      <color rgb="FFE36C09"/>
      <name val="Calibri"/>
      <family val="2"/>
    </font>
    <font>
      <b/>
      <sz val="11"/>
      <color theme="1"/>
      <name val="Calibri"/>
      <family val="2"/>
    </font>
    <font>
      <sz val="10"/>
      <color rgb="FF000000"/>
      <name val="Calibri"/>
      <family val="2"/>
    </font>
    <font>
      <sz val="10"/>
      <color theme="1"/>
      <name val="Calibri"/>
      <family val="2"/>
    </font>
    <font>
      <b/>
      <i/>
      <sz val="14"/>
      <color rgb="FF000000"/>
      <name val="Calibri"/>
      <family val="2"/>
    </font>
    <font>
      <b/>
      <u/>
      <sz val="16"/>
      <color rgb="FF000000"/>
      <name val="Calibri"/>
      <family val="2"/>
    </font>
    <font>
      <sz val="11"/>
      <color rgb="FF000000"/>
      <name val="Calibri"/>
      <family val="2"/>
    </font>
  </fonts>
  <fills count="15">
    <fill>
      <patternFill patternType="none"/>
    </fill>
    <fill>
      <patternFill patternType="gray125"/>
    </fill>
    <fill>
      <patternFill patternType="solid">
        <fgColor rgb="FFFFFFFF"/>
        <bgColor rgb="FFFFFFFF"/>
      </patternFill>
    </fill>
    <fill>
      <patternFill patternType="solid">
        <fgColor rgb="FFFFC000"/>
        <bgColor rgb="FFFFC000"/>
      </patternFill>
    </fill>
    <fill>
      <patternFill patternType="solid">
        <fgColor rgb="FFDBE5F1"/>
        <bgColor rgb="FFDBE5F1"/>
      </patternFill>
    </fill>
    <fill>
      <patternFill patternType="solid">
        <fgColor rgb="FF548DD4"/>
        <bgColor rgb="FF548DD4"/>
      </patternFill>
    </fill>
    <fill>
      <patternFill patternType="solid">
        <fgColor rgb="FF76923C"/>
        <bgColor rgb="FF76923C"/>
      </patternFill>
    </fill>
    <fill>
      <patternFill patternType="solid">
        <fgColor rgb="FF366092"/>
        <bgColor rgb="FF366092"/>
      </patternFill>
    </fill>
    <fill>
      <patternFill patternType="solid">
        <fgColor rgb="FF938953"/>
        <bgColor rgb="FF938953"/>
      </patternFill>
    </fill>
    <fill>
      <patternFill patternType="solid">
        <fgColor rgb="FFE36C09"/>
        <bgColor rgb="FFE36C09"/>
      </patternFill>
    </fill>
    <fill>
      <patternFill patternType="solid">
        <fgColor rgb="FFFDE9D9"/>
        <bgColor rgb="FFFDE9D9"/>
      </patternFill>
    </fill>
    <fill>
      <patternFill patternType="solid">
        <fgColor rgb="FFFBD4B4"/>
        <bgColor rgb="FFFBD4B4"/>
      </patternFill>
    </fill>
    <fill>
      <patternFill patternType="solid">
        <fgColor rgb="FFEAF1DD"/>
        <bgColor rgb="FFEAF1DD"/>
      </patternFill>
    </fill>
    <fill>
      <patternFill patternType="solid">
        <fgColor rgb="FF8DB3E2"/>
        <bgColor rgb="FF8DB3E2"/>
      </patternFill>
    </fill>
    <fill>
      <patternFill patternType="solid">
        <fgColor theme="0" tint="-0.14999847407452621"/>
        <bgColor indexed="64"/>
      </patternFill>
    </fill>
  </fills>
  <borders count="2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style="thin">
        <color rgb="FF000000"/>
      </top>
      <bottom/>
      <diagonal/>
    </border>
  </borders>
  <cellStyleXfs count="1">
    <xf numFmtId="0" fontId="0" fillId="0" borderId="0"/>
  </cellStyleXfs>
  <cellXfs count="262">
    <xf numFmtId="0" fontId="0" fillId="0" borderId="0" xfId="0"/>
    <xf numFmtId="0" fontId="3" fillId="2" borderId="2" xfId="0" applyFont="1" applyFill="1" applyBorder="1" applyAlignment="1">
      <alignment horizontal="center" vertical="center"/>
    </xf>
    <xf numFmtId="49" fontId="3" fillId="2" borderId="2" xfId="0" applyNumberFormat="1" applyFont="1" applyFill="1" applyBorder="1" applyAlignment="1">
      <alignment horizontal="center" vertical="center"/>
    </xf>
    <xf numFmtId="0" fontId="17" fillId="0" borderId="0" xfId="0" applyFont="1" applyAlignment="1">
      <alignment horizontal="center"/>
    </xf>
    <xf numFmtId="0" fontId="0" fillId="0" borderId="0" xfId="0" applyAlignment="1">
      <alignment vertical="center" wrapText="1"/>
    </xf>
    <xf numFmtId="0" fontId="22" fillId="5" borderId="2"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2" fillId="5" borderId="7" xfId="0" applyFont="1" applyFill="1" applyBorder="1" applyAlignment="1">
      <alignment horizontal="center" vertical="center" wrapText="1"/>
    </xf>
    <xf numFmtId="0" fontId="21" fillId="4" borderId="8" xfId="0" applyFont="1" applyFill="1" applyBorder="1" applyAlignment="1">
      <alignment horizontal="center" vertical="center" wrapText="1"/>
    </xf>
    <xf numFmtId="167" fontId="21" fillId="4" borderId="2" xfId="0" applyNumberFormat="1" applyFont="1" applyFill="1" applyBorder="1" applyAlignment="1">
      <alignment horizontal="center" vertical="center" wrapText="1"/>
    </xf>
    <xf numFmtId="0" fontId="21" fillId="4" borderId="2" xfId="0" applyFont="1" applyFill="1" applyBorder="1" applyAlignment="1">
      <alignment horizontal="center" vertical="center" wrapText="1"/>
    </xf>
    <xf numFmtId="0" fontId="22" fillId="5" borderId="8" xfId="0" applyFont="1" applyFill="1" applyBorder="1" applyAlignment="1">
      <alignment horizontal="center" vertical="center" wrapText="1"/>
    </xf>
    <xf numFmtId="0" fontId="0" fillId="2" borderId="9" xfId="0" applyFill="1" applyBorder="1" applyAlignment="1">
      <alignment horizontal="left" vertical="center" wrapText="1"/>
    </xf>
    <xf numFmtId="2" fontId="0" fillId="0" borderId="2" xfId="0" applyNumberFormat="1" applyBorder="1" applyAlignment="1">
      <alignment horizontal="center" vertical="center"/>
    </xf>
    <xf numFmtId="168" fontId="0" fillId="0" borderId="2" xfId="0" applyNumberFormat="1" applyBorder="1"/>
    <xf numFmtId="0" fontId="0" fillId="2" borderId="2" xfId="0" applyFill="1" applyBorder="1" applyAlignment="1">
      <alignment horizontal="center" vertical="center" wrapText="1"/>
    </xf>
    <xf numFmtId="2" fontId="0" fillId="2" borderId="2" xfId="0" applyNumberFormat="1" applyFill="1" applyBorder="1" applyAlignment="1">
      <alignment horizontal="center" vertical="center" wrapText="1"/>
    </xf>
    <xf numFmtId="0" fontId="0" fillId="2" borderId="8" xfId="0" applyFill="1" applyBorder="1" applyAlignment="1">
      <alignment horizontal="center" vertical="center" wrapText="1"/>
    </xf>
    <xf numFmtId="164" fontId="0" fillId="2" borderId="2" xfId="0" applyNumberFormat="1" applyFill="1" applyBorder="1" applyAlignment="1">
      <alignment horizontal="center" vertical="center" wrapText="1"/>
    </xf>
    <xf numFmtId="0" fontId="0" fillId="2" borderId="6" xfId="0" applyFill="1" applyBorder="1" applyAlignment="1">
      <alignment horizontal="left" vertical="center" wrapText="1"/>
    </xf>
    <xf numFmtId="164" fontId="0" fillId="0" borderId="2" xfId="0" applyNumberFormat="1" applyBorder="1" applyAlignment="1">
      <alignment horizontal="center" vertical="center" wrapText="1"/>
    </xf>
    <xf numFmtId="0" fontId="0" fillId="0" borderId="2" xfId="0" applyBorder="1" applyAlignment="1">
      <alignment horizontal="center" vertical="center" wrapText="1"/>
    </xf>
    <xf numFmtId="2" fontId="0" fillId="0" borderId="2" xfId="0" applyNumberFormat="1" applyBorder="1" applyAlignment="1">
      <alignment horizontal="center" vertical="center" wrapText="1"/>
    </xf>
    <xf numFmtId="0" fontId="0" fillId="0" borderId="8" xfId="0" applyBorder="1" applyAlignment="1">
      <alignment horizontal="center" vertical="center" wrapText="1"/>
    </xf>
    <xf numFmtId="0" fontId="22" fillId="5" borderId="6" xfId="0" applyFont="1" applyFill="1" applyBorder="1" applyAlignment="1">
      <alignment vertical="center" wrapText="1"/>
    </xf>
    <xf numFmtId="0" fontId="22" fillId="5" borderId="7" xfId="0" applyFont="1" applyFill="1" applyBorder="1" applyAlignment="1">
      <alignment vertical="center" wrapText="1"/>
    </xf>
    <xf numFmtId="2" fontId="21" fillId="4" borderId="8" xfId="0" applyNumberFormat="1" applyFont="1" applyFill="1" applyBorder="1" applyAlignment="1">
      <alignment horizontal="center" vertical="center" wrapText="1"/>
    </xf>
    <xf numFmtId="2" fontId="21" fillId="4" borderId="2" xfId="0" applyNumberFormat="1" applyFont="1" applyFill="1" applyBorder="1" applyAlignment="1">
      <alignment horizontal="center" vertical="center" wrapText="1"/>
    </xf>
    <xf numFmtId="2" fontId="22" fillId="5" borderId="8" xfId="0" applyNumberFormat="1" applyFont="1" applyFill="1" applyBorder="1" applyAlignment="1">
      <alignment horizontal="center" vertical="center" wrapText="1"/>
    </xf>
    <xf numFmtId="164" fontId="22" fillId="5" borderId="8" xfId="0" applyNumberFormat="1" applyFont="1" applyFill="1" applyBorder="1" applyAlignment="1">
      <alignment horizontal="center" vertical="center" wrapText="1"/>
    </xf>
    <xf numFmtId="164" fontId="21" fillId="4" borderId="8" xfId="0" applyNumberFormat="1" applyFont="1" applyFill="1" applyBorder="1" applyAlignment="1">
      <alignment horizontal="center" vertical="center" wrapText="1"/>
    </xf>
    <xf numFmtId="2" fontId="21" fillId="4" borderId="11" xfId="0" applyNumberFormat="1" applyFont="1" applyFill="1" applyBorder="1" applyAlignment="1">
      <alignment horizontal="center" vertical="center" wrapText="1"/>
    </xf>
    <xf numFmtId="2" fontId="21" fillId="4" borderId="12" xfId="0" applyNumberFormat="1" applyFont="1" applyFill="1" applyBorder="1" applyAlignment="1">
      <alignment horizontal="center" vertical="center" wrapText="1"/>
    </xf>
    <xf numFmtId="2" fontId="22" fillId="5" borderId="12" xfId="0" applyNumberFormat="1" applyFont="1" applyFill="1" applyBorder="1" applyAlignment="1">
      <alignment horizontal="center" vertical="center" wrapText="1"/>
    </xf>
    <xf numFmtId="2" fontId="21" fillId="4" borderId="13" xfId="0" applyNumberFormat="1" applyFont="1" applyFill="1" applyBorder="1" applyAlignment="1">
      <alignment horizontal="center" vertical="center" wrapText="1"/>
    </xf>
    <xf numFmtId="0" fontId="22" fillId="6" borderId="2" xfId="0" applyFont="1" applyFill="1" applyBorder="1" applyAlignment="1">
      <alignment horizontal="center" vertical="center" wrapText="1"/>
    </xf>
    <xf numFmtId="0" fontId="22" fillId="6" borderId="6" xfId="0" applyFont="1" applyFill="1" applyBorder="1" applyAlignment="1">
      <alignment horizontal="center" vertical="center" wrapText="1"/>
    </xf>
    <xf numFmtId="167" fontId="22" fillId="6" borderId="2" xfId="0" applyNumberFormat="1" applyFont="1" applyFill="1" applyBorder="1" applyAlignment="1">
      <alignment horizontal="center" vertical="center" wrapText="1"/>
    </xf>
    <xf numFmtId="0" fontId="22" fillId="7" borderId="2" xfId="0" applyFont="1" applyFill="1" applyBorder="1" applyAlignment="1">
      <alignment horizontal="center" vertical="center" wrapText="1"/>
    </xf>
    <xf numFmtId="0" fontId="22" fillId="8" borderId="2" xfId="0" applyFont="1" applyFill="1" applyBorder="1" applyAlignment="1">
      <alignment horizontal="center" vertical="center" wrapText="1"/>
    </xf>
    <xf numFmtId="0" fontId="22" fillId="6" borderId="11" xfId="0" applyFont="1" applyFill="1" applyBorder="1" applyAlignment="1">
      <alignment horizontal="center" vertical="center" wrapText="1"/>
    </xf>
    <xf numFmtId="0" fontId="0" fillId="2" borderId="14" xfId="0" applyFill="1" applyBorder="1" applyAlignment="1">
      <alignment horizontal="center" vertical="center" wrapText="1"/>
    </xf>
    <xf numFmtId="164" fontId="0" fillId="2" borderId="14" xfId="0" applyNumberFormat="1" applyFill="1" applyBorder="1" applyAlignment="1">
      <alignment horizontal="center" vertical="center" wrapText="1"/>
    </xf>
    <xf numFmtId="0" fontId="22" fillId="6" borderId="2" xfId="0" applyFont="1" applyFill="1" applyBorder="1" applyAlignment="1">
      <alignment vertical="center" wrapText="1"/>
    </xf>
    <xf numFmtId="169" fontId="22" fillId="6" borderId="2" xfId="0" applyNumberFormat="1" applyFont="1" applyFill="1" applyBorder="1" applyAlignment="1">
      <alignment horizontal="center" vertical="center" wrapText="1"/>
    </xf>
    <xf numFmtId="164" fontId="22" fillId="7" borderId="2" xfId="0" applyNumberFormat="1" applyFont="1" applyFill="1" applyBorder="1" applyAlignment="1">
      <alignment horizontal="center" vertical="center" wrapText="1"/>
    </xf>
    <xf numFmtId="2" fontId="22" fillId="6" borderId="2" xfId="0" applyNumberFormat="1" applyFont="1" applyFill="1" applyBorder="1" applyAlignment="1">
      <alignment horizontal="center" vertical="center" wrapText="1"/>
    </xf>
    <xf numFmtId="164" fontId="22" fillId="6" borderId="2" xfId="0" applyNumberFormat="1" applyFont="1" applyFill="1" applyBorder="1" applyAlignment="1">
      <alignment horizontal="center" vertical="center" wrapText="1"/>
    </xf>
    <xf numFmtId="0" fontId="22" fillId="9" borderId="15" xfId="0" applyFont="1" applyFill="1" applyBorder="1" applyAlignment="1">
      <alignment horizontal="center" vertical="center" wrapText="1"/>
    </xf>
    <xf numFmtId="0" fontId="22" fillId="9" borderId="19" xfId="0" applyFont="1" applyFill="1" applyBorder="1" applyAlignment="1">
      <alignment horizontal="center" vertical="center" wrapText="1"/>
    </xf>
    <xf numFmtId="0" fontId="22" fillId="9" borderId="20" xfId="0" applyFont="1" applyFill="1" applyBorder="1" applyAlignment="1">
      <alignment horizontal="center" vertical="center" wrapText="1"/>
    </xf>
    <xf numFmtId="0" fontId="21" fillId="10" borderId="8" xfId="0" applyFont="1" applyFill="1" applyBorder="1" applyAlignment="1">
      <alignment horizontal="center" vertical="center" wrapText="1"/>
    </xf>
    <xf numFmtId="167" fontId="21" fillId="10" borderId="2" xfId="0" applyNumberFormat="1" applyFont="1" applyFill="1" applyBorder="1" applyAlignment="1">
      <alignment horizontal="center" vertical="center" wrapText="1"/>
    </xf>
    <xf numFmtId="0" fontId="21" fillId="10" borderId="2" xfId="0" applyFont="1" applyFill="1" applyBorder="1" applyAlignment="1">
      <alignment horizontal="center" vertical="center" wrapText="1"/>
    </xf>
    <xf numFmtId="0" fontId="21" fillId="11" borderId="8" xfId="0" applyFont="1" applyFill="1" applyBorder="1" applyAlignment="1">
      <alignment horizontal="center" vertical="center" wrapText="1"/>
    </xf>
    <xf numFmtId="0" fontId="21" fillId="11" borderId="2" xfId="0" applyFont="1" applyFill="1" applyBorder="1" applyAlignment="1">
      <alignment horizontal="center" vertical="center" wrapText="1"/>
    </xf>
    <xf numFmtId="0" fontId="22" fillId="9" borderId="21" xfId="0" applyFont="1" applyFill="1" applyBorder="1" applyAlignment="1">
      <alignment horizontal="left" vertical="center" wrapText="1"/>
    </xf>
    <xf numFmtId="0" fontId="22" fillId="9" borderId="22" xfId="0" applyFont="1" applyFill="1" applyBorder="1" applyAlignment="1">
      <alignment horizontal="left" vertical="center" wrapText="1"/>
    </xf>
    <xf numFmtId="2" fontId="0" fillId="2" borderId="8" xfId="0" applyNumberFormat="1" applyFill="1" applyBorder="1" applyAlignment="1">
      <alignment horizontal="center" vertical="center" wrapText="1"/>
    </xf>
    <xf numFmtId="3" fontId="0" fillId="2" borderId="8" xfId="0" applyNumberFormat="1" applyFill="1" applyBorder="1" applyAlignment="1">
      <alignment horizontal="center" vertical="center" wrapText="1"/>
    </xf>
    <xf numFmtId="2" fontId="0" fillId="4" borderId="8" xfId="0" applyNumberFormat="1" applyFill="1" applyBorder="1" applyAlignment="1">
      <alignment horizontal="center" vertical="center" wrapText="1"/>
    </xf>
    <xf numFmtId="164" fontId="0" fillId="4" borderId="2" xfId="0" applyNumberFormat="1" applyFill="1" applyBorder="1" applyAlignment="1">
      <alignment horizontal="center" vertical="center" wrapText="1"/>
    </xf>
    <xf numFmtId="2" fontId="0" fillId="4" borderId="2" xfId="0" applyNumberFormat="1" applyFill="1" applyBorder="1" applyAlignment="1">
      <alignment horizontal="center" vertical="center" wrapText="1"/>
    </xf>
    <xf numFmtId="2" fontId="0" fillId="2" borderId="2" xfId="0" quotePrefix="1" applyNumberFormat="1" applyFill="1" applyBorder="1" applyAlignment="1">
      <alignment horizontal="center" vertical="center" wrapText="1"/>
    </xf>
    <xf numFmtId="164" fontId="0" fillId="2" borderId="8" xfId="0" applyNumberFormat="1" applyFill="1" applyBorder="1" applyAlignment="1">
      <alignment horizontal="center" vertical="center" wrapText="1"/>
    </xf>
    <xf numFmtId="2" fontId="21" fillId="10" borderId="8" xfId="0" applyNumberFormat="1" applyFont="1" applyFill="1" applyBorder="1" applyAlignment="1">
      <alignment horizontal="center" vertical="center" wrapText="1"/>
    </xf>
    <xf numFmtId="164" fontId="21" fillId="10" borderId="8" xfId="0" applyNumberFormat="1" applyFont="1" applyFill="1" applyBorder="1" applyAlignment="1">
      <alignment horizontal="center" vertical="center" wrapText="1"/>
    </xf>
    <xf numFmtId="2" fontId="21" fillId="10" borderId="2" xfId="0" applyNumberFormat="1" applyFont="1" applyFill="1" applyBorder="1" applyAlignment="1">
      <alignment horizontal="center" vertical="center" wrapText="1"/>
    </xf>
    <xf numFmtId="2" fontId="21" fillId="11" borderId="8" xfId="0" applyNumberFormat="1" applyFont="1" applyFill="1" applyBorder="1" applyAlignment="1">
      <alignment horizontal="center" vertical="center" wrapText="1"/>
    </xf>
    <xf numFmtId="164" fontId="21" fillId="11" borderId="8" xfId="0" applyNumberFormat="1" applyFont="1" applyFill="1" applyBorder="1" applyAlignment="1">
      <alignment horizontal="center" vertical="center" wrapText="1"/>
    </xf>
    <xf numFmtId="2" fontId="21" fillId="11" borderId="2" xfId="0" applyNumberFormat="1" applyFont="1" applyFill="1" applyBorder="1" applyAlignment="1">
      <alignment horizontal="center" vertical="center" wrapText="1"/>
    </xf>
    <xf numFmtId="3" fontId="21" fillId="10" borderId="8" xfId="0" applyNumberFormat="1" applyFont="1" applyFill="1" applyBorder="1" applyAlignment="1">
      <alignment horizontal="center" vertical="center" wrapText="1"/>
    </xf>
    <xf numFmtId="164" fontId="21" fillId="10" borderId="2" xfId="0" applyNumberFormat="1" applyFont="1" applyFill="1" applyBorder="1" applyAlignment="1">
      <alignment horizontal="center" vertical="center" wrapText="1"/>
    </xf>
    <xf numFmtId="164" fontId="21" fillId="4" borderId="2" xfId="0" applyNumberFormat="1" applyFont="1" applyFill="1" applyBorder="1" applyAlignment="1">
      <alignment horizontal="center" vertical="center" wrapText="1"/>
    </xf>
    <xf numFmtId="0" fontId="0" fillId="2" borderId="7" xfId="0" applyFill="1" applyBorder="1" applyAlignment="1">
      <alignment horizontal="left" vertical="center" wrapText="1"/>
    </xf>
    <xf numFmtId="0" fontId="21" fillId="8" borderId="2" xfId="0" applyFont="1" applyFill="1" applyBorder="1" applyAlignment="1">
      <alignment horizontal="center" vertical="center" wrapText="1"/>
    </xf>
    <xf numFmtId="169" fontId="0" fillId="2" borderId="14" xfId="0" applyNumberFormat="1" applyFill="1" applyBorder="1" applyAlignment="1">
      <alignment horizontal="center" vertical="center" wrapText="1"/>
    </xf>
    <xf numFmtId="167" fontId="0" fillId="2" borderId="14" xfId="0" applyNumberFormat="1" applyFill="1" applyBorder="1" applyAlignment="1">
      <alignment horizontal="center" vertical="center" wrapText="1"/>
    </xf>
    <xf numFmtId="169" fontId="0" fillId="2" borderId="2" xfId="0" applyNumberFormat="1" applyFill="1" applyBorder="1" applyAlignment="1">
      <alignment horizontal="center" vertical="center" wrapText="1"/>
    </xf>
    <xf numFmtId="167" fontId="0" fillId="2" borderId="2" xfId="0" applyNumberFormat="1" applyFill="1" applyBorder="1" applyAlignment="1">
      <alignment horizontal="center" vertical="center" wrapText="1"/>
    </xf>
    <xf numFmtId="164" fontId="21" fillId="8" borderId="2" xfId="0" applyNumberFormat="1" applyFont="1" applyFill="1" applyBorder="1" applyAlignment="1">
      <alignment horizontal="center" vertical="center" wrapText="1"/>
    </xf>
    <xf numFmtId="0" fontId="21" fillId="10" borderId="24" xfId="0" applyFont="1" applyFill="1" applyBorder="1" applyAlignment="1">
      <alignment horizontal="center" vertical="center" wrapText="1"/>
    </xf>
    <xf numFmtId="2" fontId="0" fillId="2" borderId="24" xfId="0" applyNumberFormat="1" applyFill="1" applyBorder="1" applyAlignment="1">
      <alignment horizontal="center" vertical="center" wrapText="1"/>
    </xf>
    <xf numFmtId="2" fontId="21" fillId="10" borderId="24" xfId="0" applyNumberFormat="1" applyFont="1" applyFill="1" applyBorder="1" applyAlignment="1">
      <alignment horizontal="center" vertical="center" wrapText="1"/>
    </xf>
    <xf numFmtId="0" fontId="0" fillId="2" borderId="2" xfId="0" applyFill="1" applyBorder="1" applyAlignment="1">
      <alignment horizontal="left" vertical="center" wrapText="1"/>
    </xf>
    <xf numFmtId="2" fontId="26" fillId="2" borderId="2" xfId="0" applyNumberFormat="1" applyFont="1" applyFill="1" applyBorder="1" applyAlignment="1">
      <alignment horizontal="center" vertical="center" wrapText="1"/>
    </xf>
    <xf numFmtId="2" fontId="27" fillId="2" borderId="2"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2" xfId="0" applyFont="1" applyFill="1" applyBorder="1" applyAlignment="1">
      <alignment horizontal="left" vertical="center" wrapText="1"/>
    </xf>
    <xf numFmtId="2" fontId="22" fillId="5" borderId="2" xfId="0" applyNumberFormat="1" applyFont="1" applyFill="1" applyBorder="1" applyAlignment="1">
      <alignment horizontal="center" vertical="center" wrapText="1"/>
    </xf>
    <xf numFmtId="0" fontId="21" fillId="12" borderId="2" xfId="0" applyFont="1" applyFill="1" applyBorder="1" applyAlignment="1">
      <alignment horizontal="center" vertical="center" wrapText="1"/>
    </xf>
    <xf numFmtId="2" fontId="21" fillId="12" borderId="2" xfId="0" applyNumberFormat="1" applyFont="1" applyFill="1" applyBorder="1" applyAlignment="1">
      <alignment horizontal="center" vertical="center" wrapText="1"/>
    </xf>
    <xf numFmtId="0" fontId="22" fillId="9" borderId="2" xfId="0" applyFont="1" applyFill="1" applyBorder="1" applyAlignment="1">
      <alignment horizontal="center" vertical="center" wrapText="1"/>
    </xf>
    <xf numFmtId="164" fontId="27" fillId="2" borderId="2" xfId="0" applyNumberFormat="1" applyFont="1" applyFill="1" applyBorder="1" applyAlignment="1">
      <alignment horizontal="center" vertical="center" wrapText="1"/>
    </xf>
    <xf numFmtId="164" fontId="26" fillId="2" borderId="2" xfId="0" applyNumberFormat="1" applyFont="1" applyFill="1" applyBorder="1" applyAlignment="1">
      <alignment horizontal="center" vertical="center" wrapText="1"/>
    </xf>
    <xf numFmtId="164" fontId="21" fillId="11" borderId="2" xfId="0" applyNumberFormat="1" applyFont="1" applyFill="1" applyBorder="1" applyAlignment="1">
      <alignment horizontal="center" vertical="center" wrapText="1"/>
    </xf>
    <xf numFmtId="0" fontId="22" fillId="2" borderId="25" xfId="0" applyFont="1" applyFill="1" applyBorder="1" applyAlignment="1">
      <alignment vertical="center" wrapText="1"/>
    </xf>
    <xf numFmtId="0" fontId="22" fillId="2" borderId="9" xfId="0" applyFont="1" applyFill="1" applyBorder="1" applyAlignment="1">
      <alignment vertical="center" wrapText="1"/>
    </xf>
    <xf numFmtId="0" fontId="22" fillId="5" borderId="2" xfId="0" applyFont="1" applyFill="1" applyBorder="1" applyAlignment="1">
      <alignment vertical="center" wrapText="1"/>
    </xf>
    <xf numFmtId="0" fontId="22" fillId="5" borderId="26" xfId="0" applyFont="1" applyFill="1" applyBorder="1" applyAlignment="1">
      <alignment horizontal="center" vertical="center" wrapText="1"/>
    </xf>
    <xf numFmtId="164" fontId="22" fillId="5" borderId="2" xfId="0" applyNumberFormat="1" applyFont="1" applyFill="1" applyBorder="1" applyAlignment="1">
      <alignment horizontal="center" vertical="center" wrapText="1"/>
    </xf>
    <xf numFmtId="2" fontId="23" fillId="2" borderId="2" xfId="0" applyNumberFormat="1" applyFont="1" applyFill="1" applyBorder="1" applyAlignment="1">
      <alignment horizontal="center" vertical="center" wrapText="1"/>
    </xf>
    <xf numFmtId="164" fontId="23" fillId="2" borderId="2" xfId="0" applyNumberFormat="1" applyFont="1" applyFill="1" applyBorder="1" applyAlignment="1">
      <alignment horizontal="center" vertical="center" wrapText="1"/>
    </xf>
    <xf numFmtId="2" fontId="21" fillId="13" borderId="2" xfId="0" applyNumberFormat="1" applyFont="1" applyFill="1" applyBorder="1" applyAlignment="1">
      <alignment horizontal="center" vertical="center" wrapText="1"/>
    </xf>
    <xf numFmtId="164" fontId="21" fillId="13" borderId="2" xfId="0" applyNumberFormat="1" applyFont="1" applyFill="1" applyBorder="1" applyAlignment="1">
      <alignment horizontal="center" vertical="center" wrapText="1"/>
    </xf>
    <xf numFmtId="0" fontId="21" fillId="13" borderId="2" xfId="0" applyFont="1" applyFill="1" applyBorder="1" applyAlignment="1">
      <alignment horizontal="center" vertical="center" wrapText="1"/>
    </xf>
    <xf numFmtId="0" fontId="22" fillId="6" borderId="9" xfId="0" applyFont="1" applyFill="1" applyBorder="1" applyAlignment="1">
      <alignment horizontal="center" vertical="center" wrapText="1"/>
    </xf>
    <xf numFmtId="0" fontId="22" fillId="6" borderId="26" xfId="0" applyFont="1" applyFill="1" applyBorder="1" applyAlignment="1">
      <alignment horizontal="center" vertical="center" wrapText="1"/>
    </xf>
    <xf numFmtId="164" fontId="21" fillId="12" borderId="2" xfId="0" applyNumberFormat="1" applyFont="1" applyFill="1" applyBorder="1" applyAlignment="1">
      <alignment horizontal="center" vertical="center" wrapText="1"/>
    </xf>
    <xf numFmtId="0" fontId="22" fillId="6" borderId="2" xfId="0" applyFont="1" applyFill="1" applyBorder="1" applyAlignment="1">
      <alignment horizontal="left" vertical="center" wrapText="1"/>
    </xf>
    <xf numFmtId="2" fontId="21" fillId="6" borderId="2" xfId="0" applyNumberFormat="1" applyFont="1" applyFill="1" applyBorder="1" applyAlignment="1">
      <alignment horizontal="center" vertical="center" wrapText="1"/>
    </xf>
    <xf numFmtId="164" fontId="21" fillId="6" borderId="2" xfId="0" applyNumberFormat="1" applyFont="1" applyFill="1" applyBorder="1" applyAlignment="1">
      <alignment horizontal="center" vertical="center" wrapText="1"/>
    </xf>
    <xf numFmtId="0" fontId="22" fillId="9" borderId="9" xfId="0" applyFont="1" applyFill="1" applyBorder="1" applyAlignment="1">
      <alignment horizontal="center" vertical="center" wrapText="1"/>
    </xf>
    <xf numFmtId="0" fontId="22" fillId="9" borderId="26" xfId="0" applyFont="1" applyFill="1" applyBorder="1" applyAlignment="1">
      <alignment horizontal="center" vertical="center" wrapText="1"/>
    </xf>
    <xf numFmtId="0" fontId="22" fillId="9" borderId="2" xfId="0" applyFont="1" applyFill="1" applyBorder="1" applyAlignment="1">
      <alignment horizontal="left" vertical="center" wrapText="1"/>
    </xf>
    <xf numFmtId="0" fontId="0" fillId="2" borderId="9" xfId="0" applyFill="1" applyBorder="1" applyAlignment="1">
      <alignment horizontal="center" vertical="center" wrapText="1"/>
    </xf>
    <xf numFmtId="0" fontId="0" fillId="2" borderId="6" xfId="0" applyFill="1" applyBorder="1" applyAlignment="1">
      <alignment horizontal="center" vertical="center" wrapText="1"/>
    </xf>
    <xf numFmtId="4" fontId="22" fillId="6" borderId="2" xfId="0" applyNumberFormat="1" applyFont="1" applyFill="1" applyBorder="1" applyAlignment="1">
      <alignment horizontal="center" vertical="center" wrapText="1"/>
    </xf>
    <xf numFmtId="4" fontId="22" fillId="7" borderId="2" xfId="0" applyNumberFormat="1" applyFont="1" applyFill="1" applyBorder="1" applyAlignment="1">
      <alignment horizontal="center" vertical="center" wrapText="1"/>
    </xf>
    <xf numFmtId="4" fontId="22" fillId="8" borderId="2" xfId="0" applyNumberFormat="1" applyFont="1" applyFill="1" applyBorder="1" applyAlignment="1">
      <alignment horizontal="center" vertical="center" wrapText="1"/>
    </xf>
    <xf numFmtId="0" fontId="0" fillId="2" borderId="1" xfId="0" applyFill="1" applyBorder="1"/>
    <xf numFmtId="0" fontId="1" fillId="2" borderId="1" xfId="0" applyFont="1" applyFill="1" applyBorder="1" applyAlignment="1">
      <alignment horizontal="center" vertical="center" wrapText="1"/>
    </xf>
    <xf numFmtId="0" fontId="1" fillId="2" borderId="1" xfId="0" applyFont="1" applyFill="1" applyBorder="1"/>
    <xf numFmtId="0" fontId="3"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vertical="top" wrapText="1"/>
    </xf>
    <xf numFmtId="0" fontId="5" fillId="2" borderId="1" xfId="0" applyFont="1" applyFill="1" applyBorder="1"/>
    <xf numFmtId="0" fontId="4"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3" fillId="2" borderId="1" xfId="0" applyFont="1" applyFill="1" applyBorder="1" applyAlignment="1">
      <alignment horizontal="left" vertical="center"/>
    </xf>
    <xf numFmtId="0" fontId="3" fillId="2" borderId="1" xfId="0" applyFont="1" applyFill="1" applyBorder="1" applyAlignment="1">
      <alignment horizontal="center" vertical="top"/>
    </xf>
    <xf numFmtId="0" fontId="3" fillId="2" borderId="1" xfId="0" applyFont="1" applyFill="1" applyBorder="1" applyAlignment="1">
      <alignment vertical="top"/>
    </xf>
    <xf numFmtId="0" fontId="3" fillId="2" borderId="1" xfId="0" applyFont="1" applyFill="1" applyBorder="1" applyAlignment="1">
      <alignment horizontal="left" vertical="top"/>
    </xf>
    <xf numFmtId="0" fontId="3" fillId="2" borderId="1" xfId="0" applyFont="1" applyFill="1" applyBorder="1" applyAlignment="1">
      <alignment vertical="top" wrapText="1"/>
    </xf>
    <xf numFmtId="164" fontId="3" fillId="2" borderId="1" xfId="0" applyNumberFormat="1" applyFont="1" applyFill="1" applyBorder="1" applyAlignment="1">
      <alignment vertical="top" wrapText="1"/>
    </xf>
    <xf numFmtId="0" fontId="3" fillId="2" borderId="1" xfId="0" applyFont="1" applyFill="1" applyBorder="1" applyAlignment="1">
      <alignment horizontal="center"/>
    </xf>
    <xf numFmtId="0" fontId="0" fillId="2" borderId="1" xfId="0" applyFill="1" applyBorder="1" applyAlignment="1">
      <alignment vertical="center" wrapText="1"/>
    </xf>
    <xf numFmtId="0" fontId="1" fillId="2" borderId="1" xfId="0" applyFont="1" applyFill="1" applyBorder="1" applyAlignment="1">
      <alignment vertical="center" wrapText="1"/>
    </xf>
    <xf numFmtId="0" fontId="3" fillId="2" borderId="1" xfId="0" applyFont="1" applyFill="1" applyBorder="1" applyAlignment="1">
      <alignment horizontal="left" vertical="center" wrapText="1"/>
    </xf>
    <xf numFmtId="0" fontId="3" fillId="2" borderId="1" xfId="0" applyFont="1" applyFill="1" applyBorder="1" applyAlignment="1">
      <alignment vertical="center" wrapText="1"/>
    </xf>
    <xf numFmtId="0" fontId="8" fillId="2" borderId="1" xfId="0" applyFont="1" applyFill="1" applyBorder="1" applyAlignment="1">
      <alignment horizontal="right" vertical="center" wrapText="1"/>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1" xfId="0" applyFont="1" applyFill="1" applyBorder="1" applyAlignment="1">
      <alignment vertical="center" wrapText="1"/>
    </xf>
    <xf numFmtId="0" fontId="7" fillId="2" borderId="1" xfId="0" applyFont="1" applyFill="1" applyBorder="1" applyAlignment="1">
      <alignment horizontal="left" vertical="center"/>
    </xf>
    <xf numFmtId="0" fontId="0" fillId="2" borderId="1" xfId="0" applyFill="1" applyBorder="1" applyAlignment="1">
      <alignment horizontal="center" vertical="center" wrapText="1"/>
    </xf>
    <xf numFmtId="0" fontId="0" fillId="2" borderId="1" xfId="0" applyFill="1" applyBorder="1" applyAlignment="1">
      <alignment horizontal="left" vertical="center" wrapText="1"/>
    </xf>
    <xf numFmtId="0" fontId="0" fillId="2" borderId="5" xfId="0" applyFill="1" applyBorder="1" applyAlignment="1">
      <alignment horizontal="center" vertical="center" wrapText="1"/>
    </xf>
    <xf numFmtId="165" fontId="0" fillId="2" borderId="1" xfId="0" applyNumberFormat="1" applyFill="1" applyBorder="1" applyAlignment="1">
      <alignment horizontal="center" vertical="center" wrapText="1"/>
    </xf>
    <xf numFmtId="0" fontId="9" fillId="2" borderId="1" xfId="0" applyFont="1" applyFill="1" applyBorder="1" applyAlignment="1">
      <alignment vertical="center"/>
    </xf>
    <xf numFmtId="0" fontId="1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20" fillId="2" borderId="1" xfId="0" applyFont="1" applyFill="1" applyBorder="1" applyAlignment="1">
      <alignment vertical="center" wrapText="1"/>
    </xf>
    <xf numFmtId="0" fontId="18" fillId="2" borderId="1" xfId="0" applyFont="1" applyFill="1" applyBorder="1" applyAlignment="1">
      <alignment horizontal="center" vertical="top"/>
    </xf>
    <xf numFmtId="167" fontId="18" fillId="2" borderId="1" xfId="0" applyNumberFormat="1" applyFont="1" applyFill="1" applyBorder="1" applyAlignment="1">
      <alignment horizontal="center" vertical="top"/>
    </xf>
    <xf numFmtId="0" fontId="21" fillId="2" borderId="1" xfId="0" applyFont="1" applyFill="1" applyBorder="1"/>
    <xf numFmtId="0" fontId="0" fillId="2" borderId="1" xfId="0" applyFill="1" applyBorder="1" applyAlignment="1">
      <alignment horizontal="center"/>
    </xf>
    <xf numFmtId="0" fontId="21" fillId="2" borderId="1" xfId="0" applyFont="1" applyFill="1" applyBorder="1" applyAlignment="1">
      <alignment horizontal="left"/>
    </xf>
    <xf numFmtId="0" fontId="0" fillId="2" borderId="1" xfId="0" applyFill="1" applyBorder="1" applyAlignment="1">
      <alignment horizontal="left"/>
    </xf>
    <xf numFmtId="167" fontId="0" fillId="2" borderId="1" xfId="0" applyNumberFormat="1" applyFill="1" applyBorder="1" applyAlignment="1">
      <alignment horizontal="left"/>
    </xf>
    <xf numFmtId="167" fontId="0" fillId="2" borderId="1" xfId="0" applyNumberFormat="1" applyFill="1" applyBorder="1"/>
    <xf numFmtId="0" fontId="21" fillId="2" borderId="1" xfId="0" applyFont="1" applyFill="1" applyBorder="1" applyAlignment="1">
      <alignment vertical="center" wrapText="1"/>
    </xf>
    <xf numFmtId="0" fontId="0" fillId="0" borderId="6" xfId="0" applyBorder="1" applyAlignment="1">
      <alignment horizontal="center" vertical="center" wrapText="1"/>
    </xf>
    <xf numFmtId="0" fontId="21" fillId="2" borderId="1" xfId="0" applyFont="1" applyFill="1" applyBorder="1" applyAlignment="1">
      <alignment horizontal="center" vertical="center" wrapText="1"/>
    </xf>
    <xf numFmtId="167" fontId="21" fillId="2" borderId="1" xfId="0" applyNumberFormat="1" applyFont="1" applyFill="1" applyBorder="1"/>
    <xf numFmtId="0" fontId="21" fillId="2" borderId="1" xfId="0" applyFont="1" applyFill="1" applyBorder="1" applyAlignment="1">
      <alignment horizontal="center" vertical="top"/>
    </xf>
    <xf numFmtId="167" fontId="21" fillId="2" borderId="1" xfId="0" applyNumberFormat="1" applyFont="1" applyFill="1" applyBorder="1" applyAlignment="1">
      <alignment horizontal="center" vertical="top"/>
    </xf>
    <xf numFmtId="169" fontId="0" fillId="0" borderId="14" xfId="0" applyNumberFormat="1" applyBorder="1" applyAlignment="1">
      <alignment horizontal="center" vertical="center" wrapText="1"/>
    </xf>
    <xf numFmtId="164" fontId="0" fillId="0" borderId="14" xfId="0" applyNumberFormat="1" applyBorder="1" applyAlignment="1">
      <alignment horizontal="center" vertical="center" wrapText="1"/>
    </xf>
    <xf numFmtId="0" fontId="22" fillId="9" borderId="16" xfId="0" applyFont="1" applyFill="1" applyBorder="1" applyAlignment="1">
      <alignment horizontal="center" vertical="center" wrapText="1"/>
    </xf>
    <xf numFmtId="0" fontId="18" fillId="2" borderId="1" xfId="0" applyFont="1" applyFill="1" applyBorder="1" applyAlignment="1">
      <alignment vertical="top"/>
    </xf>
    <xf numFmtId="0" fontId="22" fillId="5" borderId="5" xfId="0" applyFont="1" applyFill="1" applyBorder="1" applyAlignment="1">
      <alignment horizontal="center" vertical="center" wrapText="1"/>
    </xf>
    <xf numFmtId="0" fontId="0" fillId="2" borderId="5" xfId="0" applyFill="1" applyBorder="1" applyAlignment="1">
      <alignment horizontal="left" vertical="center" wrapText="1"/>
    </xf>
    <xf numFmtId="0" fontId="24" fillId="2" borderId="1" xfId="0" applyFont="1" applyFill="1" applyBorder="1" applyAlignment="1">
      <alignment horizontal="left" vertical="top"/>
    </xf>
    <xf numFmtId="0" fontId="6" fillId="2" borderId="1" xfId="0" applyFont="1" applyFill="1" applyBorder="1" applyAlignment="1">
      <alignment horizontal="left" vertical="top"/>
    </xf>
    <xf numFmtId="0" fontId="23" fillId="2" borderId="1" xfId="0" applyFont="1" applyFill="1" applyBorder="1" applyAlignment="1">
      <alignment vertical="center" wrapText="1"/>
    </xf>
    <xf numFmtId="0" fontId="21" fillId="2" borderId="1" xfId="0" applyFont="1" applyFill="1" applyBorder="1" applyAlignment="1">
      <alignment horizontal="left" vertical="center"/>
    </xf>
    <xf numFmtId="0" fontId="0" fillId="2" borderId="1" xfId="0" applyFill="1" applyBorder="1" applyAlignment="1">
      <alignment vertical="center"/>
    </xf>
    <xf numFmtId="0" fontId="21" fillId="2" borderId="1" xfId="0" applyFont="1" applyFill="1" applyBorder="1" applyAlignment="1">
      <alignment vertical="center"/>
    </xf>
    <xf numFmtId="0" fontId="22" fillId="2" borderId="1" xfId="0" applyFont="1" applyFill="1" applyBorder="1" applyAlignment="1">
      <alignment vertical="center" wrapText="1"/>
    </xf>
    <xf numFmtId="0" fontId="22" fillId="2" borderId="5" xfId="0" applyFont="1" applyFill="1" applyBorder="1" applyAlignment="1">
      <alignment vertical="center" wrapText="1"/>
    </xf>
    <xf numFmtId="2" fontId="0" fillId="2" borderId="1" xfId="0" applyNumberFormat="1" applyFill="1" applyBorder="1" applyAlignment="1">
      <alignment vertical="center" wrapText="1"/>
    </xf>
    <xf numFmtId="0" fontId="21" fillId="2" borderId="1" xfId="0" applyFont="1" applyFill="1" applyBorder="1" applyAlignment="1">
      <alignment horizontal="center"/>
    </xf>
    <xf numFmtId="0" fontId="22" fillId="2" borderId="1" xfId="0" applyFont="1" applyFill="1" applyBorder="1" applyAlignment="1">
      <alignment horizontal="center" vertical="center" wrapText="1"/>
    </xf>
    <xf numFmtId="170" fontId="0" fillId="2" borderId="2" xfId="0" applyNumberFormat="1" applyFill="1" applyBorder="1" applyAlignment="1">
      <alignment horizontal="center" vertical="center" wrapText="1"/>
    </xf>
    <xf numFmtId="3" fontId="0" fillId="2" borderId="2" xfId="0" applyNumberFormat="1" applyFill="1" applyBorder="1" applyAlignment="1">
      <alignment horizontal="center" vertical="center" wrapText="1"/>
    </xf>
    <xf numFmtId="0" fontId="21" fillId="4" borderId="11" xfId="0" applyFont="1" applyFill="1" applyBorder="1" applyAlignment="1">
      <alignment horizontal="center" vertical="center" wrapText="1"/>
    </xf>
    <xf numFmtId="2" fontId="0" fillId="0" borderId="11" xfId="0" applyNumberFormat="1" applyBorder="1" applyAlignment="1">
      <alignment horizontal="center" vertical="center"/>
    </xf>
    <xf numFmtId="0" fontId="22" fillId="5" borderId="9" xfId="0" applyFont="1" applyFill="1" applyBorder="1" applyAlignment="1">
      <alignment vertical="center" wrapText="1"/>
    </xf>
    <xf numFmtId="0" fontId="22" fillId="5" borderId="5" xfId="0" applyFont="1" applyFill="1" applyBorder="1" applyAlignment="1">
      <alignment vertical="center" wrapText="1"/>
    </xf>
    <xf numFmtId="0" fontId="22" fillId="5" borderId="27"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0" borderId="27" xfId="0"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11" xfId="0" applyFill="1" applyBorder="1" applyAlignment="1">
      <alignment horizontal="center" vertical="center" wrapText="1"/>
    </xf>
    <xf numFmtId="0" fontId="22" fillId="5" borderId="10" xfId="0" applyFont="1" applyFill="1" applyBorder="1" applyAlignment="1">
      <alignment horizontal="center" vertical="center" wrapText="1"/>
    </xf>
    <xf numFmtId="0" fontId="22" fillId="5" borderId="28" xfId="0" applyFont="1" applyFill="1" applyBorder="1" applyAlignment="1">
      <alignment horizontal="center" vertical="center" wrapText="1"/>
    </xf>
    <xf numFmtId="0" fontId="0" fillId="2" borderId="27" xfId="0" applyFill="1" applyBorder="1" applyAlignment="1">
      <alignment horizontal="left" vertical="center" wrapText="1"/>
    </xf>
    <xf numFmtId="0" fontId="0" fillId="0" borderId="27" xfId="0" applyBorder="1"/>
    <xf numFmtId="0" fontId="0" fillId="14" borderId="27" xfId="0" applyFill="1" applyBorder="1"/>
    <xf numFmtId="2" fontId="21" fillId="2" borderId="1" xfId="0" applyNumberFormat="1" applyFont="1" applyFill="1" applyBorder="1" applyAlignment="1">
      <alignment horizontal="center" vertical="top"/>
    </xf>
    <xf numFmtId="0" fontId="3" fillId="2" borderId="1" xfId="0" applyFont="1" applyFill="1" applyBorder="1" applyAlignment="1">
      <alignment horizontal="left" vertical="top"/>
    </xf>
    <xf numFmtId="0" fontId="3" fillId="2" borderId="1" xfId="0" applyFont="1" applyFill="1" applyBorder="1" applyAlignment="1">
      <alignment horizontal="left" vertical="top" wrapText="1"/>
    </xf>
    <xf numFmtId="164" fontId="3" fillId="2" borderId="1" xfId="0" applyNumberFormat="1" applyFont="1" applyFill="1" applyBorder="1" applyAlignment="1">
      <alignment horizontal="left" vertical="top" wrapText="1"/>
    </xf>
    <xf numFmtId="0" fontId="3" fillId="2" borderId="6" xfId="0" applyFont="1" applyFill="1" applyBorder="1" applyAlignment="1">
      <alignment horizontal="left" vertical="center" wrapText="1"/>
    </xf>
    <xf numFmtId="0" fontId="4" fillId="2" borderId="6" xfId="0" applyFont="1" applyFill="1" applyBorder="1" applyAlignment="1">
      <alignment horizontal="center" vertical="center"/>
    </xf>
    <xf numFmtId="0" fontId="4" fillId="2" borderId="1" xfId="0" applyFont="1" applyFill="1" applyBorder="1" applyAlignment="1">
      <alignment horizontal="left" vertical="top" wrapText="1"/>
    </xf>
    <xf numFmtId="0" fontId="1"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1" fillId="3" borderId="1" xfId="0" applyFont="1" applyFill="1" applyBorder="1" applyAlignment="1">
      <alignment horizontal="center" vertical="center" wrapText="1"/>
    </xf>
    <xf numFmtId="0" fontId="10" fillId="2" borderId="3" xfId="0" applyFont="1" applyFill="1" applyBorder="1" applyAlignment="1">
      <alignment horizontal="center" vertical="center"/>
    </xf>
    <xf numFmtId="166" fontId="12" fillId="2" borderId="3" xfId="0" applyNumberFormat="1" applyFont="1" applyFill="1" applyBorder="1" applyAlignment="1">
      <alignment horizontal="center" vertical="center"/>
    </xf>
    <xf numFmtId="0" fontId="0" fillId="2" borderId="1" xfId="0" applyFill="1" applyBorder="1" applyAlignment="1">
      <alignment horizontal="center" vertical="center" wrapText="1"/>
    </xf>
    <xf numFmtId="0" fontId="14" fillId="2" borderId="1" xfId="0" applyFont="1" applyFill="1" applyBorder="1" applyAlignment="1">
      <alignment horizontal="left" vertical="center" wrapText="1"/>
    </xf>
    <xf numFmtId="0" fontId="17" fillId="4" borderId="1" xfId="0" applyFont="1" applyFill="1" applyBorder="1" applyAlignment="1">
      <alignment horizontal="left" vertical="center" wrapText="1"/>
    </xf>
    <xf numFmtId="0" fontId="19" fillId="4"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3" fontId="3" fillId="4" borderId="1" xfId="0" applyNumberFormat="1" applyFont="1" applyFill="1" applyBorder="1" applyAlignment="1">
      <alignment horizontal="left" vertical="center" wrapText="1"/>
    </xf>
    <xf numFmtId="0" fontId="18" fillId="4" borderId="1" xfId="0" applyFont="1" applyFill="1" applyBorder="1" applyAlignment="1">
      <alignment horizontal="left" vertical="center" wrapText="1"/>
    </xf>
    <xf numFmtId="0" fontId="4" fillId="4" borderId="1" xfId="0" applyFont="1" applyFill="1" applyBorder="1" applyAlignment="1">
      <alignment horizontal="left" vertical="center" wrapText="1"/>
    </xf>
    <xf numFmtId="0" fontId="18" fillId="2" borderId="1" xfId="0" applyFont="1" applyFill="1" applyBorder="1" applyAlignment="1">
      <alignment horizontal="left" vertical="top"/>
    </xf>
    <xf numFmtId="0" fontId="3" fillId="2" borderId="7" xfId="0" applyFont="1" applyFill="1" applyBorder="1" applyAlignment="1">
      <alignment horizontal="left"/>
    </xf>
    <xf numFmtId="0" fontId="22" fillId="5" borderId="6" xfId="0" applyFont="1" applyFill="1" applyBorder="1" applyAlignment="1">
      <alignment horizontal="center" vertical="center" wrapText="1"/>
    </xf>
    <xf numFmtId="0" fontId="21" fillId="4" borderId="6" xfId="0" applyFont="1" applyFill="1" applyBorder="1" applyAlignment="1">
      <alignment horizontal="center" vertical="center" wrapText="1"/>
    </xf>
    <xf numFmtId="0" fontId="21" fillId="10" borderId="16" xfId="0" applyFont="1" applyFill="1" applyBorder="1" applyAlignment="1">
      <alignment horizontal="center" vertical="center" wrapText="1"/>
    </xf>
    <xf numFmtId="0" fontId="21" fillId="11" borderId="16" xfId="0" applyFont="1" applyFill="1" applyBorder="1" applyAlignment="1">
      <alignment horizontal="center" vertical="center" wrapText="1"/>
    </xf>
    <xf numFmtId="0" fontId="21" fillId="4" borderId="16" xfId="0" applyFont="1" applyFill="1" applyBorder="1" applyAlignment="1">
      <alignment horizontal="center" vertical="center" wrapText="1"/>
    </xf>
    <xf numFmtId="49" fontId="3" fillId="2" borderId="7" xfId="0" applyNumberFormat="1" applyFont="1" applyFill="1" applyBorder="1" applyAlignment="1">
      <alignment horizontal="left"/>
    </xf>
    <xf numFmtId="0" fontId="22" fillId="6" borderId="6" xfId="0" applyFont="1" applyFill="1" applyBorder="1" applyAlignment="1">
      <alignment horizontal="center" vertical="center" wrapText="1"/>
    </xf>
    <xf numFmtId="0" fontId="22" fillId="7" borderId="6" xfId="0" applyFont="1" applyFill="1" applyBorder="1" applyAlignment="1">
      <alignment horizontal="center" vertical="center" wrapText="1"/>
    </xf>
    <xf numFmtId="0" fontId="22" fillId="8" borderId="6" xfId="0" applyFont="1" applyFill="1" applyBorder="1" applyAlignment="1">
      <alignment horizontal="center" vertical="center" wrapText="1"/>
    </xf>
    <xf numFmtId="0" fontId="21" fillId="2" borderId="1" xfId="0" applyFont="1" applyFill="1" applyBorder="1" applyAlignment="1">
      <alignment horizontal="left"/>
    </xf>
    <xf numFmtId="0" fontId="3" fillId="2" borderId="5" xfId="0" applyFont="1" applyFill="1" applyBorder="1" applyAlignment="1">
      <alignment horizontal="left"/>
    </xf>
    <xf numFmtId="0" fontId="22" fillId="5" borderId="16" xfId="0" applyFont="1" applyFill="1" applyBorder="1" applyAlignment="1">
      <alignment horizontal="center" vertical="center" wrapText="1"/>
    </xf>
    <xf numFmtId="0" fontId="21" fillId="8" borderId="6" xfId="0" applyFont="1" applyFill="1" applyBorder="1" applyAlignment="1">
      <alignment horizontal="center" vertical="center" wrapText="1"/>
    </xf>
    <xf numFmtId="0" fontId="22" fillId="9" borderId="6" xfId="0" applyFont="1" applyFill="1" applyBorder="1" applyAlignment="1">
      <alignment horizontal="center" vertical="center" wrapText="1"/>
    </xf>
    <xf numFmtId="0" fontId="21" fillId="10" borderId="6" xfId="0" applyFont="1" applyFill="1" applyBorder="1" applyAlignment="1">
      <alignment horizontal="center" vertical="center" wrapText="1"/>
    </xf>
    <xf numFmtId="0" fontId="21" fillId="11" borderId="6" xfId="0" applyFont="1" applyFill="1" applyBorder="1" applyAlignment="1">
      <alignment horizontal="center" vertical="center" wrapText="1"/>
    </xf>
    <xf numFmtId="0" fontId="21" fillId="12" borderId="6" xfId="0" applyFont="1" applyFill="1" applyBorder="1" applyAlignment="1">
      <alignment horizontal="center" vertical="center" wrapText="1"/>
    </xf>
    <xf numFmtId="0" fontId="24" fillId="2" borderId="1" xfId="0" applyFont="1" applyFill="1" applyBorder="1" applyAlignment="1">
      <alignment horizontal="left" vertical="top"/>
    </xf>
    <xf numFmtId="0" fontId="21" fillId="2" borderId="1" xfId="0" applyFont="1" applyFill="1" applyBorder="1" applyAlignment="1">
      <alignment horizontal="right" vertical="center" wrapText="1"/>
    </xf>
    <xf numFmtId="0" fontId="0" fillId="2" borderId="5" xfId="0" applyFill="1" applyBorder="1" applyAlignment="1">
      <alignment horizontal="left" vertical="center" wrapText="1"/>
    </xf>
    <xf numFmtId="0" fontId="0" fillId="2" borderId="7" xfId="0" applyFill="1" applyBorder="1" applyAlignment="1">
      <alignment horizontal="left" vertical="center" wrapText="1"/>
    </xf>
    <xf numFmtId="0" fontId="25" fillId="4" borderId="6" xfId="0" applyFont="1" applyFill="1" applyBorder="1" applyAlignment="1">
      <alignment horizontal="center" vertical="center" wrapText="1"/>
    </xf>
    <xf numFmtId="0" fontId="18" fillId="2" borderId="1" xfId="0" applyFont="1" applyFill="1" applyBorder="1" applyAlignment="1">
      <alignment horizontal="center" vertical="top"/>
    </xf>
    <xf numFmtId="0" fontId="22" fillId="2" borderId="1" xfId="0" applyFont="1" applyFill="1" applyBorder="1" applyAlignment="1">
      <alignment horizontal="center" vertical="center" wrapText="1"/>
    </xf>
    <xf numFmtId="0" fontId="21" fillId="2" borderId="1" xfId="0" applyFont="1" applyFill="1" applyBorder="1" applyAlignment="1">
      <alignment horizontal="left" vertical="center" wrapText="1"/>
    </xf>
    <xf numFmtId="0" fontId="0" fillId="2" borderId="7" xfId="0" applyFill="1" applyBorder="1" applyAlignment="1">
      <alignment horizontal="left"/>
    </xf>
    <xf numFmtId="0" fontId="2" fillId="0" borderId="1" xfId="0" applyFont="1" applyBorder="1" applyAlignment="1"/>
    <xf numFmtId="0" fontId="2" fillId="0" borderId="7" xfId="0" applyFont="1" applyBorder="1" applyAlignment="1"/>
    <xf numFmtId="0" fontId="2" fillId="0" borderId="11" xfId="0" applyFont="1" applyBorder="1" applyAlignment="1"/>
    <xf numFmtId="0" fontId="2" fillId="0" borderId="4" xfId="0" applyFont="1" applyBorder="1" applyAlignment="1"/>
    <xf numFmtId="0" fontId="21" fillId="2" borderId="1" xfId="0" applyFont="1" applyFill="1" applyBorder="1" applyAlignment="1"/>
    <xf numFmtId="0" fontId="2" fillId="0" borderId="5" xfId="0" applyFont="1" applyBorder="1" applyAlignment="1"/>
    <xf numFmtId="49" fontId="2" fillId="0" borderId="7" xfId="0" applyNumberFormat="1" applyFont="1" applyBorder="1" applyAlignment="1"/>
    <xf numFmtId="0" fontId="2" fillId="0" borderId="18" xfId="0" applyFont="1" applyBorder="1" applyAlignment="1"/>
    <xf numFmtId="0" fontId="2" fillId="0" borderId="17" xfId="0" applyFont="1" applyBorder="1" applyAlignment="1"/>
    <xf numFmtId="0" fontId="2" fillId="0" borderId="23" xfId="0" applyFon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lang="en-US"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1"/>
          <c:order val="0"/>
          <c:tx>
            <c:v>GASOLINA</c:v>
          </c:tx>
          <c:invertIfNegative val="0"/>
          <c:cat>
            <c:strLit>
              <c:ptCount val="1"/>
              <c:pt idx="0">
                <c:v>Tipo de combustible</c:v>
              </c:pt>
            </c:strLit>
          </c:cat>
          <c:val>
            <c:numRef>
              <c:f>CTLSC!$G$57</c:f>
              <c:numCache>
                <c:formatCode>0.00</c:formatCode>
                <c:ptCount val="1"/>
                <c:pt idx="0">
                  <c:v>3162.9580000000001</c:v>
                </c:pt>
              </c:numCache>
            </c:numRef>
          </c:val>
          <c:extLst>
            <c:ext xmlns:c16="http://schemas.microsoft.com/office/drawing/2014/chart" uri="{C3380CC4-5D6E-409C-BE32-E72D297353CC}">
              <c16:uniqueId val="{00000002-9EDE-489E-A0AC-39B430DC43A3}"/>
            </c:ext>
          </c:extLst>
        </c:ser>
        <c:ser>
          <c:idx val="2"/>
          <c:order val="1"/>
          <c:tx>
            <c:strRef>
              <c:f>CTLSC!$K$53</c:f>
              <c:strCache>
                <c:ptCount val="1"/>
                <c:pt idx="0">
                  <c:v>LPG</c:v>
                </c:pt>
              </c:strCache>
            </c:strRef>
          </c:tx>
          <c:invertIfNegative val="0"/>
          <c:cat>
            <c:strLit>
              <c:ptCount val="1"/>
              <c:pt idx="0">
                <c:v>Tipo de combustible</c:v>
              </c:pt>
            </c:strLit>
          </c:cat>
          <c:val>
            <c:numRef>
              <c:f>CTLSC!$K$57</c:f>
              <c:numCache>
                <c:formatCode>0.00</c:formatCode>
                <c:ptCount val="1"/>
                <c:pt idx="0">
                  <c:v>33600.400000000001</c:v>
                </c:pt>
              </c:numCache>
            </c:numRef>
          </c:val>
          <c:extLst>
            <c:ext xmlns:c16="http://schemas.microsoft.com/office/drawing/2014/chart" uri="{C3380CC4-5D6E-409C-BE32-E72D297353CC}">
              <c16:uniqueId val="{00000003-9EDE-489E-A0AC-39B430DC43A3}"/>
            </c:ext>
          </c:extLst>
        </c:ser>
        <c:ser>
          <c:idx val="0"/>
          <c:order val="2"/>
          <c:tx>
            <c:strRef>
              <c:f>CTLSC!$C$53</c:f>
              <c:strCache>
                <c:ptCount val="1"/>
                <c:pt idx="0">
                  <c:v>Diesel</c:v>
                </c:pt>
              </c:strCache>
            </c:strRef>
          </c:tx>
          <c:spPr>
            <a:solidFill>
              <a:srgbClr val="4F81BD"/>
            </a:solidFill>
            <a:ln cmpd="sng">
              <a:solidFill>
                <a:srgbClr val="000000"/>
              </a:solidFill>
            </a:ln>
          </c:spPr>
          <c:invertIfNegative val="1"/>
          <c:cat>
            <c:strLit>
              <c:ptCount val="1"/>
              <c:pt idx="0">
                <c:v>Tipo de combustible</c:v>
              </c:pt>
            </c:strLit>
          </c:cat>
          <c:val>
            <c:numRef>
              <c:f>CTLSC!$C$57</c:f>
              <c:numCache>
                <c:formatCode>0.00</c:formatCode>
                <c:ptCount val="1"/>
                <c:pt idx="0">
                  <c:v>22995.973999999998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9EDE-489E-A0AC-39B430DC43A3}"/>
            </c:ext>
          </c:extLst>
        </c:ser>
        <c:dLbls>
          <c:showLegendKey val="0"/>
          <c:showVal val="0"/>
          <c:showCatName val="0"/>
          <c:showSerName val="0"/>
          <c:showPercent val="0"/>
          <c:showBubbleSize val="0"/>
        </c:dLbls>
        <c:gapWidth val="150"/>
        <c:axId val="2000943933"/>
        <c:axId val="1706660190"/>
      </c:barChart>
      <c:catAx>
        <c:axId val="2000943933"/>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1706660190"/>
        <c:crosses val="autoZero"/>
        <c:auto val="1"/>
        <c:lblAlgn val="ctr"/>
        <c:lblOffset val="100"/>
        <c:noMultiLvlLbl val="1"/>
      </c:catAx>
      <c:valAx>
        <c:axId val="1706660190"/>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2000943933"/>
        <c:crosses val="max"/>
        <c:crossBetween val="between"/>
      </c:valAx>
      <c:spPr>
        <a:solidFill>
          <a:srgbClr val="FFFFFF"/>
        </a:solidFill>
      </c:spPr>
    </c:plotArea>
    <c:legend>
      <c:legendPos val="b"/>
      <c:overlay val="0"/>
      <c:txPr>
        <a:bodyPr/>
        <a:lstStyle/>
        <a:p>
          <a:pPr lvl="0" rt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lang="en-US"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'7-Edificio 4'!$A$53</c:f>
              <c:strCache>
                <c:ptCount val="1"/>
                <c:pt idx="0">
                  <c:v>Tipo de Combustible</c:v>
                </c:pt>
              </c:strCache>
            </c:strRef>
          </c:cat>
          <c:val>
            <c:numRef>
              <c:f>'7-Edificio 4'!$C$57</c:f>
              <c:numCache>
                <c:formatCode>0.00</c:formatCode>
                <c:ptCount val="1"/>
                <c:pt idx="0">
                  <c:v>3544.91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C3C-4FD2-AFC1-B2B11C9318E1}"/>
            </c:ext>
          </c:extLst>
        </c:ser>
        <c:ser>
          <c:idx val="1"/>
          <c:order val="1"/>
          <c:spPr>
            <a:solidFill>
              <a:srgbClr val="C0504D"/>
            </a:solidFill>
            <a:ln cmpd="sng">
              <a:solidFill>
                <a:srgbClr val="000000"/>
              </a:solidFill>
            </a:ln>
          </c:spPr>
          <c:invertIfNegative val="1"/>
          <c:cat>
            <c:strRef>
              <c:f>'7-Edificio 4'!$A$53</c:f>
              <c:strCache>
                <c:ptCount val="1"/>
                <c:pt idx="0">
                  <c:v>Tipo de Combustible</c:v>
                </c:pt>
              </c:strCache>
            </c:strRef>
          </c:cat>
          <c:val>
            <c:numRef>
              <c:f>'7-Edificio 4'!$G$57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C3C-4FD2-AFC1-B2B11C9318E1}"/>
            </c:ext>
          </c:extLst>
        </c:ser>
        <c:ser>
          <c:idx val="2"/>
          <c:order val="2"/>
          <c:spPr>
            <a:solidFill>
              <a:srgbClr val="9BBB59"/>
            </a:solidFill>
            <a:ln cmpd="sng">
              <a:solidFill>
                <a:srgbClr val="000000"/>
              </a:solidFill>
            </a:ln>
          </c:spPr>
          <c:invertIfNegative val="1"/>
          <c:cat>
            <c:strRef>
              <c:f>'7-Edificio 4'!$A$53</c:f>
              <c:strCache>
                <c:ptCount val="1"/>
                <c:pt idx="0">
                  <c:v>Tipo de Combustible</c:v>
                </c:pt>
              </c:strCache>
            </c:strRef>
          </c:cat>
          <c:val>
            <c:numRef>
              <c:f>'7-Edificio 4'!$K$57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C3C-4FD2-AFC1-B2B11C9318E1}"/>
            </c:ext>
          </c:extLst>
        </c:ser>
        <c:ser>
          <c:idx val="3"/>
          <c:order val="3"/>
          <c:spPr>
            <a:solidFill>
              <a:srgbClr val="8064A2"/>
            </a:solidFill>
            <a:ln cmpd="sng">
              <a:solidFill>
                <a:srgbClr val="000000"/>
              </a:solidFill>
            </a:ln>
          </c:spPr>
          <c:invertIfNegative val="1"/>
          <c:cat>
            <c:strRef>
              <c:f>'7-Edificio 4'!$A$53</c:f>
              <c:strCache>
                <c:ptCount val="1"/>
                <c:pt idx="0">
                  <c:v>Tipo de Combustible</c:v>
                </c:pt>
              </c:strCache>
            </c:strRef>
          </c:cat>
          <c:val>
            <c:numRef>
              <c:f>'7-Edificio 4'!$O$57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6C3C-4FD2-AFC1-B2B11C9318E1}"/>
            </c:ext>
          </c:extLst>
        </c:ser>
        <c:ser>
          <c:idx val="4"/>
          <c:order val="4"/>
          <c:spPr>
            <a:solidFill>
              <a:srgbClr val="4BACC6"/>
            </a:solidFill>
            <a:ln cmpd="sng">
              <a:solidFill>
                <a:srgbClr val="000000"/>
              </a:solidFill>
            </a:ln>
          </c:spPr>
          <c:invertIfNegative val="1"/>
          <c:cat>
            <c:strRef>
              <c:f>'7-Edificio 4'!$A$53</c:f>
              <c:strCache>
                <c:ptCount val="1"/>
                <c:pt idx="0">
                  <c:v>Tipo de Combustible</c:v>
                </c:pt>
              </c:strCache>
            </c:strRef>
          </c:cat>
          <c:val>
            <c:numRef>
              <c:f>'7-Edificio 4'!$S$57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6C3C-4FD2-AFC1-B2B11C9318E1}"/>
            </c:ext>
          </c:extLst>
        </c:ser>
        <c:ser>
          <c:idx val="5"/>
          <c:order val="5"/>
          <c:invertIfNegative val="1"/>
          <c:cat>
            <c:strRef>
              <c:f>'7-Edificio 4'!$A$53</c:f>
              <c:strCache>
                <c:ptCount val="1"/>
                <c:pt idx="0">
                  <c:v>Tipo de Combustible</c:v>
                </c:pt>
              </c:strCache>
            </c:strRef>
          </c:cat>
          <c:val>
            <c:numRef>
              <c:f>'7-Edificio 4'!$W$57</c:f>
              <c:numCache>
                <c:formatCode>0.00</c:formatCode>
                <c:ptCount val="1"/>
                <c:pt idx="0">
                  <c:v>0</c:v>
                </c:pt>
              </c:numCache>
            </c:numRef>
          </c:val>
          <c:extLst>
            <c:ext xmlns:c16="http://schemas.microsoft.com/office/drawing/2014/chart" uri="{C3380CC4-5D6E-409C-BE32-E72D297353CC}">
              <c16:uniqueId val="{00000005-6C3C-4FD2-AFC1-B2B11C9318E1}"/>
            </c:ext>
          </c:extLst>
        </c:ser>
        <c:dLbls>
          <c:showLegendKey val="0"/>
          <c:showVal val="0"/>
          <c:showCatName val="0"/>
          <c:showSerName val="0"/>
          <c:showPercent val="0"/>
          <c:showBubbleSize val="0"/>
        </c:dLbls>
        <c:gapWidth val="150"/>
        <c:axId val="656632822"/>
        <c:axId val="1224736588"/>
      </c:barChart>
      <c:catAx>
        <c:axId val="656632822"/>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1224736588"/>
        <c:crosses val="autoZero"/>
        <c:auto val="1"/>
        <c:lblAlgn val="ctr"/>
        <c:lblOffset val="100"/>
        <c:noMultiLvlLbl val="1"/>
      </c:catAx>
      <c:valAx>
        <c:axId val="122473658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656632822"/>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lang="en-US"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'7-Edificio 4'!$A$53</c:f>
              <c:strCache>
                <c:ptCount val="1"/>
                <c:pt idx="0">
                  <c:v>Tipo de Combustible</c:v>
                </c:pt>
              </c:strCache>
            </c:strRef>
          </c:cat>
          <c:val>
            <c:numRef>
              <c:f>'7-Edificio 4'!$D$57</c:f>
              <c:numCache>
                <c:formatCode>"₡"#,##0.00</c:formatCode>
                <c:ptCount val="1"/>
                <c:pt idx="0">
                  <c:v>2341060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529-4C09-9835-0C366BF225A4}"/>
            </c:ext>
          </c:extLst>
        </c:ser>
        <c:ser>
          <c:idx val="1"/>
          <c:order val="1"/>
          <c:spPr>
            <a:solidFill>
              <a:srgbClr val="C0504D"/>
            </a:solidFill>
            <a:ln cmpd="sng">
              <a:solidFill>
                <a:srgbClr val="000000"/>
              </a:solidFill>
            </a:ln>
          </c:spPr>
          <c:invertIfNegative val="1"/>
          <c:cat>
            <c:strRef>
              <c:f>'7-Edificio 4'!$A$53</c:f>
              <c:strCache>
                <c:ptCount val="1"/>
                <c:pt idx="0">
                  <c:v>Tipo de Combustible</c:v>
                </c:pt>
              </c:strCache>
            </c:strRef>
          </c:cat>
          <c:val>
            <c:numRef>
              <c:f>'7-Edificio 4'!$H$57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529-4C09-9835-0C366BF225A4}"/>
            </c:ext>
          </c:extLst>
        </c:ser>
        <c:ser>
          <c:idx val="2"/>
          <c:order val="2"/>
          <c:spPr>
            <a:solidFill>
              <a:srgbClr val="9BBB59"/>
            </a:solidFill>
            <a:ln cmpd="sng">
              <a:solidFill>
                <a:srgbClr val="000000"/>
              </a:solidFill>
            </a:ln>
          </c:spPr>
          <c:invertIfNegative val="1"/>
          <c:cat>
            <c:strRef>
              <c:f>'7-Edificio 4'!$A$53</c:f>
              <c:strCache>
                <c:ptCount val="1"/>
                <c:pt idx="0">
                  <c:v>Tipo de Combustible</c:v>
                </c:pt>
              </c:strCache>
            </c:strRef>
          </c:cat>
          <c:val>
            <c:numRef>
              <c:f>'7-Edificio 4'!$L$57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D529-4C09-9835-0C366BF225A4}"/>
            </c:ext>
          </c:extLst>
        </c:ser>
        <c:ser>
          <c:idx val="3"/>
          <c:order val="3"/>
          <c:spPr>
            <a:solidFill>
              <a:srgbClr val="8064A2"/>
            </a:solidFill>
            <a:ln cmpd="sng">
              <a:solidFill>
                <a:srgbClr val="000000"/>
              </a:solidFill>
            </a:ln>
          </c:spPr>
          <c:invertIfNegative val="1"/>
          <c:cat>
            <c:strRef>
              <c:f>'7-Edificio 4'!$A$53</c:f>
              <c:strCache>
                <c:ptCount val="1"/>
                <c:pt idx="0">
                  <c:v>Tipo de Combustible</c:v>
                </c:pt>
              </c:strCache>
            </c:strRef>
          </c:cat>
          <c:val>
            <c:numRef>
              <c:f>'7-Edificio 4'!$P$57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D529-4C09-9835-0C366BF225A4}"/>
            </c:ext>
          </c:extLst>
        </c:ser>
        <c:ser>
          <c:idx val="4"/>
          <c:order val="4"/>
          <c:spPr>
            <a:solidFill>
              <a:srgbClr val="4BACC6"/>
            </a:solidFill>
            <a:ln cmpd="sng">
              <a:solidFill>
                <a:srgbClr val="000000"/>
              </a:solidFill>
            </a:ln>
          </c:spPr>
          <c:invertIfNegative val="1"/>
          <c:cat>
            <c:strRef>
              <c:f>'7-Edificio 4'!$A$53</c:f>
              <c:strCache>
                <c:ptCount val="1"/>
                <c:pt idx="0">
                  <c:v>Tipo de Combustible</c:v>
                </c:pt>
              </c:strCache>
            </c:strRef>
          </c:cat>
          <c:val>
            <c:numRef>
              <c:f>'7-Edificio 4'!$T$57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D529-4C09-9835-0C366BF225A4}"/>
            </c:ext>
          </c:extLst>
        </c:ser>
        <c:ser>
          <c:idx val="5"/>
          <c:order val="5"/>
          <c:invertIfNegative val="1"/>
          <c:cat>
            <c:strRef>
              <c:f>'7-Edificio 4'!$A$53</c:f>
              <c:strCache>
                <c:ptCount val="1"/>
                <c:pt idx="0">
                  <c:v>Tipo de Combustible</c:v>
                </c:pt>
              </c:strCache>
            </c:strRef>
          </c:cat>
          <c:val>
            <c:numRef>
              <c:f>'7-Edificio 4'!$X$57</c:f>
              <c:numCache>
                <c:formatCode>"₡"#,##0.00</c:formatCode>
                <c:ptCount val="1"/>
                <c:pt idx="0">
                  <c:v>0</c:v>
                </c:pt>
              </c:numCache>
            </c:numRef>
          </c:val>
          <c:extLst>
            <c:ext xmlns:c16="http://schemas.microsoft.com/office/drawing/2014/chart" uri="{C3380CC4-5D6E-409C-BE32-E72D297353CC}">
              <c16:uniqueId val="{00000005-D529-4C09-9835-0C366BF225A4}"/>
            </c:ext>
          </c:extLst>
        </c:ser>
        <c:dLbls>
          <c:showLegendKey val="0"/>
          <c:showVal val="0"/>
          <c:showCatName val="0"/>
          <c:showSerName val="0"/>
          <c:showPercent val="0"/>
          <c:showBubbleSize val="0"/>
        </c:dLbls>
        <c:gapWidth val="150"/>
        <c:axId val="1188503638"/>
        <c:axId val="383959122"/>
      </c:barChart>
      <c:catAx>
        <c:axId val="1188503638"/>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383959122"/>
        <c:crosses val="autoZero"/>
        <c:auto val="1"/>
        <c:lblAlgn val="ctr"/>
        <c:lblOffset val="100"/>
        <c:noMultiLvlLbl val="1"/>
      </c:catAx>
      <c:valAx>
        <c:axId val="383959122"/>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quot;₡&quot;#,##0.00" sourceLinked="1"/>
        <c:majorTickMark val="none"/>
        <c:minorTickMark val="none"/>
        <c:tickLblPos val="nextTo"/>
        <c:spPr>
          <a:ln/>
        </c:spPr>
        <c:txPr>
          <a:bodyPr/>
          <a:lstStyle/>
          <a:p>
            <a:pPr lvl="0">
              <a:defRPr b="0" i="0">
                <a:solidFill>
                  <a:srgbClr val="000000"/>
                </a:solidFill>
                <a:latin typeface="Roboto"/>
              </a:defRPr>
            </a:pPr>
            <a:endParaRPr lang="en-US"/>
          </a:p>
        </c:txPr>
        <c:crossAx val="1188503638"/>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'7-Edificio 4'!$A$53</c:f>
              <c:strCache>
                <c:ptCount val="1"/>
                <c:pt idx="0">
                  <c:v>Tipo de Combustible</c:v>
                </c:pt>
              </c:strCache>
            </c:strRef>
          </c:cat>
          <c:val>
            <c:numRef>
              <c:f>'7-Edificio 4'!$E$57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F5E-4AC0-A7D8-4DACF6E7AA6F}"/>
            </c:ext>
          </c:extLst>
        </c:ser>
        <c:ser>
          <c:idx val="1"/>
          <c:order val="1"/>
          <c:spPr>
            <a:solidFill>
              <a:srgbClr val="C0504D"/>
            </a:solidFill>
            <a:ln cmpd="sng">
              <a:solidFill>
                <a:srgbClr val="000000"/>
              </a:solidFill>
            </a:ln>
          </c:spPr>
          <c:invertIfNegative val="1"/>
          <c:cat>
            <c:strRef>
              <c:f>'7-Edificio 4'!$A$53</c:f>
              <c:strCache>
                <c:ptCount val="1"/>
                <c:pt idx="0">
                  <c:v>Tipo de Combustible</c:v>
                </c:pt>
              </c:strCache>
            </c:strRef>
          </c:cat>
          <c:val>
            <c:numRef>
              <c:f>'7-Edificio 4'!$I$57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F5E-4AC0-A7D8-4DACF6E7AA6F}"/>
            </c:ext>
          </c:extLst>
        </c:ser>
        <c:ser>
          <c:idx val="2"/>
          <c:order val="2"/>
          <c:spPr>
            <a:solidFill>
              <a:srgbClr val="9BBB59"/>
            </a:solidFill>
            <a:ln cmpd="sng">
              <a:solidFill>
                <a:srgbClr val="000000"/>
              </a:solidFill>
            </a:ln>
          </c:spPr>
          <c:invertIfNegative val="1"/>
          <c:cat>
            <c:strRef>
              <c:f>'7-Edificio 4'!$A$53</c:f>
              <c:strCache>
                <c:ptCount val="1"/>
                <c:pt idx="0">
                  <c:v>Tipo de Combustible</c:v>
                </c:pt>
              </c:strCache>
            </c:strRef>
          </c:cat>
          <c:val>
            <c:numRef>
              <c:f>'7-Edificio 4'!$M$57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F5E-4AC0-A7D8-4DACF6E7AA6F}"/>
            </c:ext>
          </c:extLst>
        </c:ser>
        <c:ser>
          <c:idx val="3"/>
          <c:order val="3"/>
          <c:spPr>
            <a:solidFill>
              <a:srgbClr val="8064A2"/>
            </a:solidFill>
            <a:ln cmpd="sng">
              <a:solidFill>
                <a:srgbClr val="000000"/>
              </a:solidFill>
            </a:ln>
          </c:spPr>
          <c:invertIfNegative val="1"/>
          <c:cat>
            <c:strRef>
              <c:f>'7-Edificio 4'!$A$53</c:f>
              <c:strCache>
                <c:ptCount val="1"/>
                <c:pt idx="0">
                  <c:v>Tipo de Combustible</c:v>
                </c:pt>
              </c:strCache>
            </c:strRef>
          </c:cat>
          <c:val>
            <c:numRef>
              <c:f>'7-Edificio 4'!$Q$57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F5E-4AC0-A7D8-4DACF6E7AA6F}"/>
            </c:ext>
          </c:extLst>
        </c:ser>
        <c:ser>
          <c:idx val="4"/>
          <c:order val="4"/>
          <c:invertIfNegative val="1"/>
          <c:cat>
            <c:strRef>
              <c:f>'7-Edificio 4'!$A$53</c:f>
              <c:strCache>
                <c:ptCount val="1"/>
                <c:pt idx="0">
                  <c:v>Tipo de Combustible</c:v>
                </c:pt>
              </c:strCache>
            </c:strRef>
          </c:cat>
          <c:val>
            <c:numRef>
              <c:f>'7-Edificio 4'!$U$57</c:f>
              <c:numCache>
                <c:formatCode>0.00</c:formatCode>
                <c:ptCount val="1"/>
                <c:pt idx="0">
                  <c:v>0</c:v>
                </c:pt>
              </c:numCache>
            </c:numRef>
          </c:val>
          <c:extLst>
            <c:ext xmlns:c16="http://schemas.microsoft.com/office/drawing/2014/chart" uri="{C3380CC4-5D6E-409C-BE32-E72D297353CC}">
              <c16:uniqueId val="{00000004-FF5E-4AC0-A7D8-4DACF6E7AA6F}"/>
            </c:ext>
          </c:extLst>
        </c:ser>
        <c:dLbls>
          <c:showLegendKey val="0"/>
          <c:showVal val="0"/>
          <c:showCatName val="0"/>
          <c:showSerName val="0"/>
          <c:showPercent val="0"/>
          <c:showBubbleSize val="0"/>
        </c:dLbls>
        <c:gapWidth val="150"/>
        <c:axId val="1542186442"/>
        <c:axId val="55940046"/>
      </c:barChart>
      <c:catAx>
        <c:axId val="1542186442"/>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55940046"/>
        <c:crosses val="autoZero"/>
        <c:auto val="1"/>
        <c:lblAlgn val="ctr"/>
        <c:lblOffset val="100"/>
        <c:noMultiLvlLbl val="1"/>
      </c:catAx>
      <c:valAx>
        <c:axId val="5594004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1542186442"/>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lang="en-US"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'8-Edificio 5'!$A$53</c:f>
              <c:strCache>
                <c:ptCount val="1"/>
                <c:pt idx="0">
                  <c:v>Tipo de Combustible</c:v>
                </c:pt>
              </c:strCache>
            </c:strRef>
          </c:cat>
          <c:val>
            <c:numRef>
              <c:f>'8-Edificio 5'!$C$57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C5A-46B2-A8A9-F70AA1C7CC81}"/>
            </c:ext>
          </c:extLst>
        </c:ser>
        <c:ser>
          <c:idx val="1"/>
          <c:order val="1"/>
          <c:spPr>
            <a:solidFill>
              <a:srgbClr val="C0504D"/>
            </a:solidFill>
            <a:ln cmpd="sng">
              <a:solidFill>
                <a:srgbClr val="000000"/>
              </a:solidFill>
            </a:ln>
          </c:spPr>
          <c:invertIfNegative val="1"/>
          <c:cat>
            <c:strRef>
              <c:f>'8-Edificio 5'!$A$53</c:f>
              <c:strCache>
                <c:ptCount val="1"/>
                <c:pt idx="0">
                  <c:v>Tipo de Combustible</c:v>
                </c:pt>
              </c:strCache>
            </c:strRef>
          </c:cat>
          <c:val>
            <c:numRef>
              <c:f>'8-Edificio 5'!$G$57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C5A-46B2-A8A9-F70AA1C7CC81}"/>
            </c:ext>
          </c:extLst>
        </c:ser>
        <c:ser>
          <c:idx val="2"/>
          <c:order val="2"/>
          <c:spPr>
            <a:solidFill>
              <a:srgbClr val="9BBB59"/>
            </a:solidFill>
            <a:ln cmpd="sng">
              <a:solidFill>
                <a:srgbClr val="000000"/>
              </a:solidFill>
            </a:ln>
          </c:spPr>
          <c:invertIfNegative val="1"/>
          <c:cat>
            <c:strRef>
              <c:f>'8-Edificio 5'!$A$53</c:f>
              <c:strCache>
                <c:ptCount val="1"/>
                <c:pt idx="0">
                  <c:v>Tipo de Combustible</c:v>
                </c:pt>
              </c:strCache>
            </c:strRef>
          </c:cat>
          <c:val>
            <c:numRef>
              <c:f>'8-Edificio 5'!$K$57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C5A-46B2-A8A9-F70AA1C7CC81}"/>
            </c:ext>
          </c:extLst>
        </c:ser>
        <c:ser>
          <c:idx val="3"/>
          <c:order val="3"/>
          <c:spPr>
            <a:solidFill>
              <a:srgbClr val="8064A2"/>
            </a:solidFill>
            <a:ln cmpd="sng">
              <a:solidFill>
                <a:srgbClr val="000000"/>
              </a:solidFill>
            </a:ln>
          </c:spPr>
          <c:invertIfNegative val="1"/>
          <c:cat>
            <c:strRef>
              <c:f>'8-Edificio 5'!$A$53</c:f>
              <c:strCache>
                <c:ptCount val="1"/>
                <c:pt idx="0">
                  <c:v>Tipo de Combustible</c:v>
                </c:pt>
              </c:strCache>
            </c:strRef>
          </c:cat>
          <c:val>
            <c:numRef>
              <c:f>'8-Edificio 5'!$O$57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C5A-46B2-A8A9-F70AA1C7CC81}"/>
            </c:ext>
          </c:extLst>
        </c:ser>
        <c:ser>
          <c:idx val="4"/>
          <c:order val="4"/>
          <c:spPr>
            <a:solidFill>
              <a:srgbClr val="4BACC6"/>
            </a:solidFill>
            <a:ln cmpd="sng">
              <a:solidFill>
                <a:srgbClr val="000000"/>
              </a:solidFill>
            </a:ln>
          </c:spPr>
          <c:invertIfNegative val="1"/>
          <c:cat>
            <c:strRef>
              <c:f>'8-Edificio 5'!$A$53</c:f>
              <c:strCache>
                <c:ptCount val="1"/>
                <c:pt idx="0">
                  <c:v>Tipo de Combustible</c:v>
                </c:pt>
              </c:strCache>
            </c:strRef>
          </c:cat>
          <c:val>
            <c:numRef>
              <c:f>'8-Edificio 5'!$S$57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0C5A-46B2-A8A9-F70AA1C7CC81}"/>
            </c:ext>
          </c:extLst>
        </c:ser>
        <c:ser>
          <c:idx val="5"/>
          <c:order val="5"/>
          <c:invertIfNegative val="1"/>
          <c:cat>
            <c:strRef>
              <c:f>'8-Edificio 5'!$A$53</c:f>
              <c:strCache>
                <c:ptCount val="1"/>
                <c:pt idx="0">
                  <c:v>Tipo de Combustible</c:v>
                </c:pt>
              </c:strCache>
            </c:strRef>
          </c:cat>
          <c:val>
            <c:numRef>
              <c:f>'8-Edificio 5'!$W$57</c:f>
              <c:numCache>
                <c:formatCode>0.00</c:formatCode>
                <c:ptCount val="1"/>
                <c:pt idx="0">
                  <c:v>0</c:v>
                </c:pt>
              </c:numCache>
            </c:numRef>
          </c:val>
          <c:extLst>
            <c:ext xmlns:c16="http://schemas.microsoft.com/office/drawing/2014/chart" uri="{C3380CC4-5D6E-409C-BE32-E72D297353CC}">
              <c16:uniqueId val="{00000005-0C5A-46B2-A8A9-F70AA1C7CC81}"/>
            </c:ext>
          </c:extLst>
        </c:ser>
        <c:dLbls>
          <c:showLegendKey val="0"/>
          <c:showVal val="0"/>
          <c:showCatName val="0"/>
          <c:showSerName val="0"/>
          <c:showPercent val="0"/>
          <c:showBubbleSize val="0"/>
        </c:dLbls>
        <c:gapWidth val="150"/>
        <c:axId val="937717837"/>
        <c:axId val="1959898011"/>
      </c:barChart>
      <c:catAx>
        <c:axId val="937717837"/>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1959898011"/>
        <c:crosses val="autoZero"/>
        <c:auto val="1"/>
        <c:lblAlgn val="ctr"/>
        <c:lblOffset val="100"/>
        <c:noMultiLvlLbl val="1"/>
      </c:catAx>
      <c:valAx>
        <c:axId val="1959898011"/>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937717837"/>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lang="en-US"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'8-Edificio 5'!$A$53</c:f>
              <c:strCache>
                <c:ptCount val="1"/>
                <c:pt idx="0">
                  <c:v>Tipo de Combustible</c:v>
                </c:pt>
              </c:strCache>
            </c:strRef>
          </c:cat>
          <c:val>
            <c:numRef>
              <c:f>'8-Edificio 5'!$D$57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177-4AB9-B428-1F2DA49F525F}"/>
            </c:ext>
          </c:extLst>
        </c:ser>
        <c:ser>
          <c:idx val="1"/>
          <c:order val="1"/>
          <c:spPr>
            <a:solidFill>
              <a:srgbClr val="C0504D"/>
            </a:solidFill>
            <a:ln cmpd="sng">
              <a:solidFill>
                <a:srgbClr val="000000"/>
              </a:solidFill>
            </a:ln>
          </c:spPr>
          <c:invertIfNegative val="1"/>
          <c:cat>
            <c:strRef>
              <c:f>'8-Edificio 5'!$A$53</c:f>
              <c:strCache>
                <c:ptCount val="1"/>
                <c:pt idx="0">
                  <c:v>Tipo de Combustible</c:v>
                </c:pt>
              </c:strCache>
            </c:strRef>
          </c:cat>
          <c:val>
            <c:numRef>
              <c:f>'8-Edificio 5'!$H$57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177-4AB9-B428-1F2DA49F525F}"/>
            </c:ext>
          </c:extLst>
        </c:ser>
        <c:ser>
          <c:idx val="2"/>
          <c:order val="2"/>
          <c:spPr>
            <a:solidFill>
              <a:srgbClr val="9BBB59"/>
            </a:solidFill>
            <a:ln cmpd="sng">
              <a:solidFill>
                <a:srgbClr val="000000"/>
              </a:solidFill>
            </a:ln>
          </c:spPr>
          <c:invertIfNegative val="1"/>
          <c:cat>
            <c:strRef>
              <c:f>'8-Edificio 5'!$A$53</c:f>
              <c:strCache>
                <c:ptCount val="1"/>
                <c:pt idx="0">
                  <c:v>Tipo de Combustible</c:v>
                </c:pt>
              </c:strCache>
            </c:strRef>
          </c:cat>
          <c:val>
            <c:numRef>
              <c:f>'8-Edificio 5'!$L$57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177-4AB9-B428-1F2DA49F525F}"/>
            </c:ext>
          </c:extLst>
        </c:ser>
        <c:ser>
          <c:idx val="3"/>
          <c:order val="3"/>
          <c:spPr>
            <a:solidFill>
              <a:srgbClr val="8064A2"/>
            </a:solidFill>
            <a:ln cmpd="sng">
              <a:solidFill>
                <a:srgbClr val="000000"/>
              </a:solidFill>
            </a:ln>
          </c:spPr>
          <c:invertIfNegative val="1"/>
          <c:cat>
            <c:strRef>
              <c:f>'8-Edificio 5'!$A$53</c:f>
              <c:strCache>
                <c:ptCount val="1"/>
                <c:pt idx="0">
                  <c:v>Tipo de Combustible</c:v>
                </c:pt>
              </c:strCache>
            </c:strRef>
          </c:cat>
          <c:val>
            <c:numRef>
              <c:f>'8-Edificio 5'!$P$57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177-4AB9-B428-1F2DA49F525F}"/>
            </c:ext>
          </c:extLst>
        </c:ser>
        <c:ser>
          <c:idx val="4"/>
          <c:order val="4"/>
          <c:spPr>
            <a:solidFill>
              <a:srgbClr val="4BACC6"/>
            </a:solidFill>
            <a:ln cmpd="sng">
              <a:solidFill>
                <a:srgbClr val="000000"/>
              </a:solidFill>
            </a:ln>
          </c:spPr>
          <c:invertIfNegative val="1"/>
          <c:cat>
            <c:strRef>
              <c:f>'8-Edificio 5'!$A$53</c:f>
              <c:strCache>
                <c:ptCount val="1"/>
                <c:pt idx="0">
                  <c:v>Tipo de Combustible</c:v>
                </c:pt>
              </c:strCache>
            </c:strRef>
          </c:cat>
          <c:val>
            <c:numRef>
              <c:f>'8-Edificio 5'!$T$57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1177-4AB9-B428-1F2DA49F525F}"/>
            </c:ext>
          </c:extLst>
        </c:ser>
        <c:ser>
          <c:idx val="5"/>
          <c:order val="5"/>
          <c:invertIfNegative val="1"/>
          <c:cat>
            <c:strRef>
              <c:f>'8-Edificio 5'!$A$53</c:f>
              <c:strCache>
                <c:ptCount val="1"/>
                <c:pt idx="0">
                  <c:v>Tipo de Combustible</c:v>
                </c:pt>
              </c:strCache>
            </c:strRef>
          </c:cat>
          <c:val>
            <c:numRef>
              <c:f>'8-Edificio 5'!$X$57</c:f>
              <c:numCache>
                <c:formatCode>"₡"#,##0.00</c:formatCode>
                <c:ptCount val="1"/>
                <c:pt idx="0">
                  <c:v>0</c:v>
                </c:pt>
              </c:numCache>
            </c:numRef>
          </c:val>
          <c:extLst>
            <c:ext xmlns:c16="http://schemas.microsoft.com/office/drawing/2014/chart" uri="{C3380CC4-5D6E-409C-BE32-E72D297353CC}">
              <c16:uniqueId val="{00000005-1177-4AB9-B428-1F2DA49F525F}"/>
            </c:ext>
          </c:extLst>
        </c:ser>
        <c:dLbls>
          <c:showLegendKey val="0"/>
          <c:showVal val="0"/>
          <c:showCatName val="0"/>
          <c:showSerName val="0"/>
          <c:showPercent val="0"/>
          <c:showBubbleSize val="0"/>
        </c:dLbls>
        <c:gapWidth val="150"/>
        <c:axId val="1115396852"/>
        <c:axId val="496392029"/>
      </c:barChart>
      <c:catAx>
        <c:axId val="1115396852"/>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496392029"/>
        <c:crosses val="autoZero"/>
        <c:auto val="1"/>
        <c:lblAlgn val="ctr"/>
        <c:lblOffset val="100"/>
        <c:noMultiLvlLbl val="1"/>
      </c:catAx>
      <c:valAx>
        <c:axId val="496392029"/>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quot;₡&quot;#,##0.00" sourceLinked="1"/>
        <c:majorTickMark val="none"/>
        <c:minorTickMark val="none"/>
        <c:tickLblPos val="nextTo"/>
        <c:spPr>
          <a:ln/>
        </c:spPr>
        <c:txPr>
          <a:bodyPr/>
          <a:lstStyle/>
          <a:p>
            <a:pPr lvl="0">
              <a:defRPr b="0" i="0">
                <a:solidFill>
                  <a:srgbClr val="000000"/>
                </a:solidFill>
                <a:latin typeface="Roboto"/>
              </a:defRPr>
            </a:pPr>
            <a:endParaRPr lang="en-US"/>
          </a:p>
        </c:txPr>
        <c:crossAx val="1115396852"/>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lang="en-US"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'8-Edificio 5'!$A$53</c:f>
              <c:strCache>
                <c:ptCount val="1"/>
                <c:pt idx="0">
                  <c:v>Tipo de Combustible</c:v>
                </c:pt>
              </c:strCache>
            </c:strRef>
          </c:cat>
          <c:val>
            <c:numRef>
              <c:f>'8-Edificio 5'!$E$57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D5F-4867-B2FF-F320F0DFEC85}"/>
            </c:ext>
          </c:extLst>
        </c:ser>
        <c:ser>
          <c:idx val="1"/>
          <c:order val="1"/>
          <c:spPr>
            <a:solidFill>
              <a:srgbClr val="C0504D"/>
            </a:solidFill>
            <a:ln cmpd="sng">
              <a:solidFill>
                <a:srgbClr val="000000"/>
              </a:solidFill>
            </a:ln>
          </c:spPr>
          <c:invertIfNegative val="1"/>
          <c:cat>
            <c:strRef>
              <c:f>'8-Edificio 5'!$A$53</c:f>
              <c:strCache>
                <c:ptCount val="1"/>
                <c:pt idx="0">
                  <c:v>Tipo de Combustible</c:v>
                </c:pt>
              </c:strCache>
            </c:strRef>
          </c:cat>
          <c:val>
            <c:numRef>
              <c:f>'8-Edificio 5'!$I$57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D5F-4867-B2FF-F320F0DFEC85}"/>
            </c:ext>
          </c:extLst>
        </c:ser>
        <c:ser>
          <c:idx val="2"/>
          <c:order val="2"/>
          <c:spPr>
            <a:solidFill>
              <a:srgbClr val="9BBB59"/>
            </a:solidFill>
            <a:ln cmpd="sng">
              <a:solidFill>
                <a:srgbClr val="000000"/>
              </a:solidFill>
            </a:ln>
          </c:spPr>
          <c:invertIfNegative val="1"/>
          <c:cat>
            <c:strRef>
              <c:f>'8-Edificio 5'!$A$53</c:f>
              <c:strCache>
                <c:ptCount val="1"/>
                <c:pt idx="0">
                  <c:v>Tipo de Combustible</c:v>
                </c:pt>
              </c:strCache>
            </c:strRef>
          </c:cat>
          <c:val>
            <c:numRef>
              <c:f>'8-Edificio 5'!$M$57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D5F-4867-B2FF-F320F0DFEC85}"/>
            </c:ext>
          </c:extLst>
        </c:ser>
        <c:ser>
          <c:idx val="3"/>
          <c:order val="3"/>
          <c:spPr>
            <a:solidFill>
              <a:srgbClr val="8064A2"/>
            </a:solidFill>
            <a:ln cmpd="sng">
              <a:solidFill>
                <a:srgbClr val="000000"/>
              </a:solidFill>
            </a:ln>
          </c:spPr>
          <c:invertIfNegative val="1"/>
          <c:cat>
            <c:strRef>
              <c:f>'8-Edificio 5'!$A$53</c:f>
              <c:strCache>
                <c:ptCount val="1"/>
                <c:pt idx="0">
                  <c:v>Tipo de Combustible</c:v>
                </c:pt>
              </c:strCache>
            </c:strRef>
          </c:cat>
          <c:val>
            <c:numRef>
              <c:f>'8-Edificio 5'!$Q$57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D5F-4867-B2FF-F320F0DFEC85}"/>
            </c:ext>
          </c:extLst>
        </c:ser>
        <c:ser>
          <c:idx val="4"/>
          <c:order val="4"/>
          <c:invertIfNegative val="1"/>
          <c:cat>
            <c:strRef>
              <c:f>'8-Edificio 5'!$A$53</c:f>
              <c:strCache>
                <c:ptCount val="1"/>
                <c:pt idx="0">
                  <c:v>Tipo de Combustible</c:v>
                </c:pt>
              </c:strCache>
            </c:strRef>
          </c:cat>
          <c:val>
            <c:numRef>
              <c:f>'8-Edificio 5'!$U$57</c:f>
              <c:numCache>
                <c:formatCode>0.00</c:formatCode>
                <c:ptCount val="1"/>
                <c:pt idx="0">
                  <c:v>0</c:v>
                </c:pt>
              </c:numCache>
            </c:numRef>
          </c:val>
          <c:extLst>
            <c:ext xmlns:c16="http://schemas.microsoft.com/office/drawing/2014/chart" uri="{C3380CC4-5D6E-409C-BE32-E72D297353CC}">
              <c16:uniqueId val="{00000004-FD5F-4867-B2FF-F320F0DFEC85}"/>
            </c:ext>
          </c:extLst>
        </c:ser>
        <c:dLbls>
          <c:showLegendKey val="0"/>
          <c:showVal val="0"/>
          <c:showCatName val="0"/>
          <c:showSerName val="0"/>
          <c:showPercent val="0"/>
          <c:showBubbleSize val="0"/>
        </c:dLbls>
        <c:gapWidth val="150"/>
        <c:axId val="1452268794"/>
        <c:axId val="1088743060"/>
      </c:barChart>
      <c:catAx>
        <c:axId val="1452268794"/>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1088743060"/>
        <c:crosses val="autoZero"/>
        <c:auto val="1"/>
        <c:lblAlgn val="ctr"/>
        <c:lblOffset val="100"/>
        <c:noMultiLvlLbl val="1"/>
      </c:catAx>
      <c:valAx>
        <c:axId val="1088743060"/>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1452268794"/>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'9-Edificio 6'!$A$53</c:f>
              <c:strCache>
                <c:ptCount val="1"/>
                <c:pt idx="0">
                  <c:v>Tipo de Combustible</c:v>
                </c:pt>
              </c:strCache>
            </c:strRef>
          </c:cat>
          <c:val>
            <c:numRef>
              <c:f>'9-Edificio 6'!$C$57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3FF-439D-BCEB-1BF7669951FA}"/>
            </c:ext>
          </c:extLst>
        </c:ser>
        <c:ser>
          <c:idx val="1"/>
          <c:order val="1"/>
          <c:spPr>
            <a:solidFill>
              <a:srgbClr val="C0504D"/>
            </a:solidFill>
            <a:ln cmpd="sng">
              <a:solidFill>
                <a:srgbClr val="000000"/>
              </a:solidFill>
            </a:ln>
          </c:spPr>
          <c:invertIfNegative val="1"/>
          <c:cat>
            <c:strRef>
              <c:f>'9-Edificio 6'!$A$53</c:f>
              <c:strCache>
                <c:ptCount val="1"/>
                <c:pt idx="0">
                  <c:v>Tipo de Combustible</c:v>
                </c:pt>
              </c:strCache>
            </c:strRef>
          </c:cat>
          <c:val>
            <c:numRef>
              <c:f>'9-Edificio 6'!$G$57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3FF-439D-BCEB-1BF7669951FA}"/>
            </c:ext>
          </c:extLst>
        </c:ser>
        <c:ser>
          <c:idx val="2"/>
          <c:order val="2"/>
          <c:spPr>
            <a:solidFill>
              <a:srgbClr val="9BBB59"/>
            </a:solidFill>
            <a:ln cmpd="sng">
              <a:solidFill>
                <a:srgbClr val="000000"/>
              </a:solidFill>
            </a:ln>
          </c:spPr>
          <c:invertIfNegative val="1"/>
          <c:cat>
            <c:strRef>
              <c:f>'9-Edificio 6'!$A$53</c:f>
              <c:strCache>
                <c:ptCount val="1"/>
                <c:pt idx="0">
                  <c:v>Tipo de Combustible</c:v>
                </c:pt>
              </c:strCache>
            </c:strRef>
          </c:cat>
          <c:val>
            <c:numRef>
              <c:f>'9-Edificio 6'!$K$57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3FF-439D-BCEB-1BF7669951FA}"/>
            </c:ext>
          </c:extLst>
        </c:ser>
        <c:ser>
          <c:idx val="3"/>
          <c:order val="3"/>
          <c:spPr>
            <a:solidFill>
              <a:srgbClr val="8064A2"/>
            </a:solidFill>
            <a:ln cmpd="sng">
              <a:solidFill>
                <a:srgbClr val="000000"/>
              </a:solidFill>
            </a:ln>
          </c:spPr>
          <c:invertIfNegative val="1"/>
          <c:cat>
            <c:strRef>
              <c:f>'9-Edificio 6'!$A$53</c:f>
              <c:strCache>
                <c:ptCount val="1"/>
                <c:pt idx="0">
                  <c:v>Tipo de Combustible</c:v>
                </c:pt>
              </c:strCache>
            </c:strRef>
          </c:cat>
          <c:val>
            <c:numRef>
              <c:f>'9-Edificio 6'!$O$57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3FF-439D-BCEB-1BF7669951FA}"/>
            </c:ext>
          </c:extLst>
        </c:ser>
        <c:ser>
          <c:idx val="4"/>
          <c:order val="4"/>
          <c:spPr>
            <a:solidFill>
              <a:srgbClr val="4BACC6"/>
            </a:solidFill>
            <a:ln cmpd="sng">
              <a:solidFill>
                <a:srgbClr val="000000"/>
              </a:solidFill>
            </a:ln>
          </c:spPr>
          <c:invertIfNegative val="1"/>
          <c:cat>
            <c:strRef>
              <c:f>'9-Edificio 6'!$A$53</c:f>
              <c:strCache>
                <c:ptCount val="1"/>
                <c:pt idx="0">
                  <c:v>Tipo de Combustible</c:v>
                </c:pt>
              </c:strCache>
            </c:strRef>
          </c:cat>
          <c:val>
            <c:numRef>
              <c:f>'9-Edificio 6'!$S$57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53FF-439D-BCEB-1BF7669951FA}"/>
            </c:ext>
          </c:extLst>
        </c:ser>
        <c:ser>
          <c:idx val="5"/>
          <c:order val="5"/>
          <c:invertIfNegative val="1"/>
          <c:cat>
            <c:strRef>
              <c:f>'9-Edificio 6'!$A$53</c:f>
              <c:strCache>
                <c:ptCount val="1"/>
                <c:pt idx="0">
                  <c:v>Tipo de Combustible</c:v>
                </c:pt>
              </c:strCache>
            </c:strRef>
          </c:cat>
          <c:val>
            <c:numRef>
              <c:f>'9-Edificio 6'!$W$57</c:f>
              <c:numCache>
                <c:formatCode>0.00</c:formatCode>
                <c:ptCount val="1"/>
                <c:pt idx="0">
                  <c:v>0</c:v>
                </c:pt>
              </c:numCache>
            </c:numRef>
          </c:val>
          <c:extLst>
            <c:ext xmlns:c16="http://schemas.microsoft.com/office/drawing/2014/chart" uri="{C3380CC4-5D6E-409C-BE32-E72D297353CC}">
              <c16:uniqueId val="{00000005-53FF-439D-BCEB-1BF7669951FA}"/>
            </c:ext>
          </c:extLst>
        </c:ser>
        <c:dLbls>
          <c:showLegendKey val="0"/>
          <c:showVal val="0"/>
          <c:showCatName val="0"/>
          <c:showSerName val="0"/>
          <c:showPercent val="0"/>
          <c:showBubbleSize val="0"/>
        </c:dLbls>
        <c:gapWidth val="150"/>
        <c:axId val="342985580"/>
        <c:axId val="886837416"/>
      </c:barChart>
      <c:catAx>
        <c:axId val="342985580"/>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886837416"/>
        <c:crosses val="autoZero"/>
        <c:auto val="1"/>
        <c:lblAlgn val="ctr"/>
        <c:lblOffset val="100"/>
        <c:noMultiLvlLbl val="1"/>
      </c:catAx>
      <c:valAx>
        <c:axId val="88683741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342985580"/>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'9-Edificio 6'!$A$53</c:f>
              <c:strCache>
                <c:ptCount val="1"/>
                <c:pt idx="0">
                  <c:v>Tipo de Combustible</c:v>
                </c:pt>
              </c:strCache>
            </c:strRef>
          </c:cat>
          <c:val>
            <c:numRef>
              <c:f>'9-Edificio 6'!$D$57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C55-4095-B2C6-20C7BC4F10F9}"/>
            </c:ext>
          </c:extLst>
        </c:ser>
        <c:ser>
          <c:idx val="1"/>
          <c:order val="1"/>
          <c:spPr>
            <a:solidFill>
              <a:srgbClr val="C0504D"/>
            </a:solidFill>
            <a:ln cmpd="sng">
              <a:solidFill>
                <a:srgbClr val="000000"/>
              </a:solidFill>
            </a:ln>
          </c:spPr>
          <c:invertIfNegative val="1"/>
          <c:cat>
            <c:strRef>
              <c:f>'9-Edificio 6'!$A$53</c:f>
              <c:strCache>
                <c:ptCount val="1"/>
                <c:pt idx="0">
                  <c:v>Tipo de Combustible</c:v>
                </c:pt>
              </c:strCache>
            </c:strRef>
          </c:cat>
          <c:val>
            <c:numRef>
              <c:f>'9-Edificio 6'!$H$57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C55-4095-B2C6-20C7BC4F10F9}"/>
            </c:ext>
          </c:extLst>
        </c:ser>
        <c:ser>
          <c:idx val="2"/>
          <c:order val="2"/>
          <c:spPr>
            <a:solidFill>
              <a:srgbClr val="9BBB59"/>
            </a:solidFill>
            <a:ln cmpd="sng">
              <a:solidFill>
                <a:srgbClr val="000000"/>
              </a:solidFill>
            </a:ln>
          </c:spPr>
          <c:invertIfNegative val="1"/>
          <c:cat>
            <c:strRef>
              <c:f>'9-Edificio 6'!$A$53</c:f>
              <c:strCache>
                <c:ptCount val="1"/>
                <c:pt idx="0">
                  <c:v>Tipo de Combustible</c:v>
                </c:pt>
              </c:strCache>
            </c:strRef>
          </c:cat>
          <c:val>
            <c:numRef>
              <c:f>'9-Edificio 6'!$L$57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C55-4095-B2C6-20C7BC4F10F9}"/>
            </c:ext>
          </c:extLst>
        </c:ser>
        <c:ser>
          <c:idx val="3"/>
          <c:order val="3"/>
          <c:spPr>
            <a:solidFill>
              <a:srgbClr val="8064A2"/>
            </a:solidFill>
            <a:ln cmpd="sng">
              <a:solidFill>
                <a:srgbClr val="000000"/>
              </a:solidFill>
            </a:ln>
          </c:spPr>
          <c:invertIfNegative val="1"/>
          <c:cat>
            <c:strRef>
              <c:f>'9-Edificio 6'!$A$53</c:f>
              <c:strCache>
                <c:ptCount val="1"/>
                <c:pt idx="0">
                  <c:v>Tipo de Combustible</c:v>
                </c:pt>
              </c:strCache>
            </c:strRef>
          </c:cat>
          <c:val>
            <c:numRef>
              <c:f>'9-Edificio 6'!$P$57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9C55-4095-B2C6-20C7BC4F10F9}"/>
            </c:ext>
          </c:extLst>
        </c:ser>
        <c:ser>
          <c:idx val="4"/>
          <c:order val="4"/>
          <c:spPr>
            <a:solidFill>
              <a:srgbClr val="4BACC6"/>
            </a:solidFill>
            <a:ln cmpd="sng">
              <a:solidFill>
                <a:srgbClr val="000000"/>
              </a:solidFill>
            </a:ln>
          </c:spPr>
          <c:invertIfNegative val="1"/>
          <c:cat>
            <c:strRef>
              <c:f>'9-Edificio 6'!$A$53</c:f>
              <c:strCache>
                <c:ptCount val="1"/>
                <c:pt idx="0">
                  <c:v>Tipo de Combustible</c:v>
                </c:pt>
              </c:strCache>
            </c:strRef>
          </c:cat>
          <c:val>
            <c:numRef>
              <c:f>'9-Edificio 6'!$T$57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9C55-4095-B2C6-20C7BC4F10F9}"/>
            </c:ext>
          </c:extLst>
        </c:ser>
        <c:ser>
          <c:idx val="5"/>
          <c:order val="5"/>
          <c:invertIfNegative val="1"/>
          <c:cat>
            <c:strRef>
              <c:f>'9-Edificio 6'!$A$53</c:f>
              <c:strCache>
                <c:ptCount val="1"/>
                <c:pt idx="0">
                  <c:v>Tipo de Combustible</c:v>
                </c:pt>
              </c:strCache>
            </c:strRef>
          </c:cat>
          <c:val>
            <c:numRef>
              <c:f>'9-Edificio 6'!$X$57</c:f>
              <c:numCache>
                <c:formatCode>"₡"#,##0.00</c:formatCode>
                <c:ptCount val="1"/>
                <c:pt idx="0">
                  <c:v>0</c:v>
                </c:pt>
              </c:numCache>
            </c:numRef>
          </c:val>
          <c:extLst>
            <c:ext xmlns:c16="http://schemas.microsoft.com/office/drawing/2014/chart" uri="{C3380CC4-5D6E-409C-BE32-E72D297353CC}">
              <c16:uniqueId val="{00000005-9C55-4095-B2C6-20C7BC4F10F9}"/>
            </c:ext>
          </c:extLst>
        </c:ser>
        <c:dLbls>
          <c:showLegendKey val="0"/>
          <c:showVal val="0"/>
          <c:showCatName val="0"/>
          <c:showSerName val="0"/>
          <c:showPercent val="0"/>
          <c:showBubbleSize val="0"/>
        </c:dLbls>
        <c:gapWidth val="150"/>
        <c:axId val="1191215707"/>
        <c:axId val="204602367"/>
      </c:barChart>
      <c:catAx>
        <c:axId val="1191215707"/>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204602367"/>
        <c:crosses val="autoZero"/>
        <c:auto val="1"/>
        <c:lblAlgn val="ctr"/>
        <c:lblOffset val="100"/>
        <c:noMultiLvlLbl val="1"/>
      </c:catAx>
      <c:valAx>
        <c:axId val="204602367"/>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quot;₡&quot;#,##0.00" sourceLinked="1"/>
        <c:majorTickMark val="none"/>
        <c:minorTickMark val="none"/>
        <c:tickLblPos val="nextTo"/>
        <c:spPr>
          <a:ln/>
        </c:spPr>
        <c:txPr>
          <a:bodyPr/>
          <a:lstStyle/>
          <a:p>
            <a:pPr lvl="0">
              <a:defRPr b="0" i="0">
                <a:solidFill>
                  <a:srgbClr val="000000"/>
                </a:solidFill>
                <a:latin typeface="Roboto"/>
              </a:defRPr>
            </a:pPr>
            <a:endParaRPr lang="en-US"/>
          </a:p>
        </c:txPr>
        <c:crossAx val="1191215707"/>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'9-Edificio 6'!$A$53</c:f>
              <c:strCache>
                <c:ptCount val="1"/>
                <c:pt idx="0">
                  <c:v>Tipo de Combustible</c:v>
                </c:pt>
              </c:strCache>
            </c:strRef>
          </c:cat>
          <c:val>
            <c:numRef>
              <c:f>'9-Edificio 6'!$E$57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BF6-42C4-B62B-6B01AB8EB50D}"/>
            </c:ext>
          </c:extLst>
        </c:ser>
        <c:ser>
          <c:idx val="1"/>
          <c:order val="1"/>
          <c:spPr>
            <a:solidFill>
              <a:srgbClr val="C0504D"/>
            </a:solidFill>
            <a:ln cmpd="sng">
              <a:solidFill>
                <a:srgbClr val="000000"/>
              </a:solidFill>
            </a:ln>
          </c:spPr>
          <c:invertIfNegative val="1"/>
          <c:cat>
            <c:strRef>
              <c:f>'9-Edificio 6'!$A$53</c:f>
              <c:strCache>
                <c:ptCount val="1"/>
                <c:pt idx="0">
                  <c:v>Tipo de Combustible</c:v>
                </c:pt>
              </c:strCache>
            </c:strRef>
          </c:cat>
          <c:val>
            <c:numRef>
              <c:f>'9-Edificio 6'!$I$57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BF6-42C4-B62B-6B01AB8EB50D}"/>
            </c:ext>
          </c:extLst>
        </c:ser>
        <c:ser>
          <c:idx val="2"/>
          <c:order val="2"/>
          <c:spPr>
            <a:solidFill>
              <a:srgbClr val="9BBB59"/>
            </a:solidFill>
            <a:ln cmpd="sng">
              <a:solidFill>
                <a:srgbClr val="000000"/>
              </a:solidFill>
            </a:ln>
          </c:spPr>
          <c:invertIfNegative val="1"/>
          <c:cat>
            <c:strRef>
              <c:f>'9-Edificio 6'!$A$53</c:f>
              <c:strCache>
                <c:ptCount val="1"/>
                <c:pt idx="0">
                  <c:v>Tipo de Combustible</c:v>
                </c:pt>
              </c:strCache>
            </c:strRef>
          </c:cat>
          <c:val>
            <c:numRef>
              <c:f>'9-Edificio 6'!$M$57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DBF6-42C4-B62B-6B01AB8EB50D}"/>
            </c:ext>
          </c:extLst>
        </c:ser>
        <c:ser>
          <c:idx val="3"/>
          <c:order val="3"/>
          <c:spPr>
            <a:solidFill>
              <a:srgbClr val="8064A2"/>
            </a:solidFill>
            <a:ln cmpd="sng">
              <a:solidFill>
                <a:srgbClr val="000000"/>
              </a:solidFill>
            </a:ln>
          </c:spPr>
          <c:invertIfNegative val="1"/>
          <c:cat>
            <c:strRef>
              <c:f>'9-Edificio 6'!$A$53</c:f>
              <c:strCache>
                <c:ptCount val="1"/>
                <c:pt idx="0">
                  <c:v>Tipo de Combustible</c:v>
                </c:pt>
              </c:strCache>
            </c:strRef>
          </c:cat>
          <c:val>
            <c:numRef>
              <c:f>'9-Edificio 6'!$Q$57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DBF6-42C4-B62B-6B01AB8EB50D}"/>
            </c:ext>
          </c:extLst>
        </c:ser>
        <c:ser>
          <c:idx val="4"/>
          <c:order val="4"/>
          <c:invertIfNegative val="1"/>
          <c:cat>
            <c:strRef>
              <c:f>'9-Edificio 6'!$A$53</c:f>
              <c:strCache>
                <c:ptCount val="1"/>
                <c:pt idx="0">
                  <c:v>Tipo de Combustible</c:v>
                </c:pt>
              </c:strCache>
            </c:strRef>
          </c:cat>
          <c:val>
            <c:numRef>
              <c:f>'9-Edificio 6'!$U$57</c:f>
              <c:numCache>
                <c:formatCode>0.00</c:formatCode>
                <c:ptCount val="1"/>
                <c:pt idx="0">
                  <c:v>0</c:v>
                </c:pt>
              </c:numCache>
            </c:numRef>
          </c:val>
          <c:extLst>
            <c:ext xmlns:c16="http://schemas.microsoft.com/office/drawing/2014/chart" uri="{C3380CC4-5D6E-409C-BE32-E72D297353CC}">
              <c16:uniqueId val="{00000004-DBF6-42C4-B62B-6B01AB8EB50D}"/>
            </c:ext>
          </c:extLst>
        </c:ser>
        <c:dLbls>
          <c:showLegendKey val="0"/>
          <c:showVal val="0"/>
          <c:showCatName val="0"/>
          <c:showSerName val="0"/>
          <c:showPercent val="0"/>
          <c:showBubbleSize val="0"/>
        </c:dLbls>
        <c:gapWidth val="150"/>
        <c:axId val="1389858993"/>
        <c:axId val="2078304624"/>
      </c:barChart>
      <c:catAx>
        <c:axId val="1389858993"/>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2078304624"/>
        <c:crosses val="autoZero"/>
        <c:auto val="1"/>
        <c:lblAlgn val="ctr"/>
        <c:lblOffset val="100"/>
        <c:noMultiLvlLbl val="1"/>
      </c:catAx>
      <c:valAx>
        <c:axId val="207830462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1389858993"/>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'10-Edificio 7'!$A$53</c:f>
              <c:strCache>
                <c:ptCount val="1"/>
                <c:pt idx="0">
                  <c:v>Tipo de Combustible</c:v>
                </c:pt>
              </c:strCache>
            </c:strRef>
          </c:cat>
          <c:val>
            <c:numRef>
              <c:f>'10-Edificio 7'!$C$57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9A0-4C63-88B0-964E213FD759}"/>
            </c:ext>
          </c:extLst>
        </c:ser>
        <c:ser>
          <c:idx val="1"/>
          <c:order val="1"/>
          <c:spPr>
            <a:solidFill>
              <a:srgbClr val="C0504D"/>
            </a:solidFill>
            <a:ln cmpd="sng">
              <a:solidFill>
                <a:srgbClr val="000000"/>
              </a:solidFill>
            </a:ln>
          </c:spPr>
          <c:invertIfNegative val="1"/>
          <c:cat>
            <c:strRef>
              <c:f>'10-Edificio 7'!$A$53</c:f>
              <c:strCache>
                <c:ptCount val="1"/>
                <c:pt idx="0">
                  <c:v>Tipo de Combustible</c:v>
                </c:pt>
              </c:strCache>
            </c:strRef>
          </c:cat>
          <c:val>
            <c:numRef>
              <c:f>'10-Edificio 7'!$G$57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9A0-4C63-88B0-964E213FD759}"/>
            </c:ext>
          </c:extLst>
        </c:ser>
        <c:ser>
          <c:idx val="2"/>
          <c:order val="2"/>
          <c:spPr>
            <a:solidFill>
              <a:srgbClr val="9BBB59"/>
            </a:solidFill>
            <a:ln cmpd="sng">
              <a:solidFill>
                <a:srgbClr val="000000"/>
              </a:solidFill>
            </a:ln>
          </c:spPr>
          <c:invertIfNegative val="1"/>
          <c:cat>
            <c:strRef>
              <c:f>'10-Edificio 7'!$A$53</c:f>
              <c:strCache>
                <c:ptCount val="1"/>
                <c:pt idx="0">
                  <c:v>Tipo de Combustible</c:v>
                </c:pt>
              </c:strCache>
            </c:strRef>
          </c:cat>
          <c:val>
            <c:numRef>
              <c:f>'10-Edificio 7'!$K$57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9A0-4C63-88B0-964E213FD759}"/>
            </c:ext>
          </c:extLst>
        </c:ser>
        <c:ser>
          <c:idx val="3"/>
          <c:order val="3"/>
          <c:spPr>
            <a:solidFill>
              <a:srgbClr val="8064A2"/>
            </a:solidFill>
            <a:ln cmpd="sng">
              <a:solidFill>
                <a:srgbClr val="000000"/>
              </a:solidFill>
            </a:ln>
          </c:spPr>
          <c:invertIfNegative val="1"/>
          <c:cat>
            <c:strRef>
              <c:f>'10-Edificio 7'!$A$53</c:f>
              <c:strCache>
                <c:ptCount val="1"/>
                <c:pt idx="0">
                  <c:v>Tipo de Combustible</c:v>
                </c:pt>
              </c:strCache>
            </c:strRef>
          </c:cat>
          <c:val>
            <c:numRef>
              <c:f>'10-Edificio 7'!$O$57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E9A0-4C63-88B0-964E213FD759}"/>
            </c:ext>
          </c:extLst>
        </c:ser>
        <c:ser>
          <c:idx val="4"/>
          <c:order val="4"/>
          <c:spPr>
            <a:solidFill>
              <a:srgbClr val="4BACC6"/>
            </a:solidFill>
            <a:ln cmpd="sng">
              <a:solidFill>
                <a:srgbClr val="000000"/>
              </a:solidFill>
            </a:ln>
          </c:spPr>
          <c:invertIfNegative val="1"/>
          <c:cat>
            <c:strRef>
              <c:f>'10-Edificio 7'!$A$53</c:f>
              <c:strCache>
                <c:ptCount val="1"/>
                <c:pt idx="0">
                  <c:v>Tipo de Combustible</c:v>
                </c:pt>
              </c:strCache>
            </c:strRef>
          </c:cat>
          <c:val>
            <c:numRef>
              <c:f>'10-Edificio 7'!$S$57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E9A0-4C63-88B0-964E213FD759}"/>
            </c:ext>
          </c:extLst>
        </c:ser>
        <c:ser>
          <c:idx val="5"/>
          <c:order val="5"/>
          <c:invertIfNegative val="1"/>
          <c:cat>
            <c:strRef>
              <c:f>'10-Edificio 7'!$A$53</c:f>
              <c:strCache>
                <c:ptCount val="1"/>
                <c:pt idx="0">
                  <c:v>Tipo de Combustible</c:v>
                </c:pt>
              </c:strCache>
            </c:strRef>
          </c:cat>
          <c:val>
            <c:numRef>
              <c:f>'10-Edificio 7'!$W$57</c:f>
              <c:numCache>
                <c:formatCode>0.00</c:formatCode>
                <c:ptCount val="1"/>
                <c:pt idx="0">
                  <c:v>0</c:v>
                </c:pt>
              </c:numCache>
            </c:numRef>
          </c:val>
          <c:extLst>
            <c:ext xmlns:c16="http://schemas.microsoft.com/office/drawing/2014/chart" uri="{C3380CC4-5D6E-409C-BE32-E72D297353CC}">
              <c16:uniqueId val="{00000005-E9A0-4C63-88B0-964E213FD759}"/>
            </c:ext>
          </c:extLst>
        </c:ser>
        <c:dLbls>
          <c:showLegendKey val="0"/>
          <c:showVal val="0"/>
          <c:showCatName val="0"/>
          <c:showSerName val="0"/>
          <c:showPercent val="0"/>
          <c:showBubbleSize val="0"/>
        </c:dLbls>
        <c:gapWidth val="150"/>
        <c:axId val="1203542930"/>
        <c:axId val="1559858781"/>
      </c:barChart>
      <c:catAx>
        <c:axId val="1203542930"/>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1559858781"/>
        <c:crosses val="autoZero"/>
        <c:auto val="1"/>
        <c:lblAlgn val="ctr"/>
        <c:lblOffset val="100"/>
        <c:noMultiLvlLbl val="1"/>
      </c:catAx>
      <c:valAx>
        <c:axId val="1559858781"/>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1203542930"/>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lang="en-US"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CTLSC!$A$53</c:f>
              <c:strCache>
                <c:ptCount val="1"/>
                <c:pt idx="0">
                  <c:v>Tipo de Combustible</c:v>
                </c:pt>
              </c:strCache>
            </c:strRef>
          </c:cat>
          <c:val>
            <c:numRef>
              <c:f>CTLSC!$D$57</c:f>
              <c:numCache>
                <c:formatCode>"₡"#,##0.00</c:formatCode>
                <c:ptCount val="1"/>
                <c:pt idx="0">
                  <c:v>15546067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05D-4C8F-8701-91191EFACACB}"/>
            </c:ext>
          </c:extLst>
        </c:ser>
        <c:ser>
          <c:idx val="1"/>
          <c:order val="1"/>
          <c:spPr>
            <a:solidFill>
              <a:srgbClr val="C0504D"/>
            </a:solidFill>
            <a:ln cmpd="sng">
              <a:solidFill>
                <a:srgbClr val="000000"/>
              </a:solidFill>
            </a:ln>
          </c:spPr>
          <c:invertIfNegative val="1"/>
          <c:cat>
            <c:strRef>
              <c:f>CTLSC!$A$53</c:f>
              <c:strCache>
                <c:ptCount val="1"/>
                <c:pt idx="0">
                  <c:v>Tipo de Combustible</c:v>
                </c:pt>
              </c:strCache>
            </c:strRef>
          </c:cat>
          <c:val>
            <c:numRef>
              <c:f>CTLSC!$H$57</c:f>
              <c:numCache>
                <c:formatCode>"₡"#,##0.00</c:formatCode>
                <c:ptCount val="1"/>
                <c:pt idx="0">
                  <c:v>2520937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05D-4C8F-8701-91191EFACACB}"/>
            </c:ext>
          </c:extLst>
        </c:ser>
        <c:ser>
          <c:idx val="2"/>
          <c:order val="2"/>
          <c:spPr>
            <a:solidFill>
              <a:srgbClr val="9BBB59"/>
            </a:solidFill>
            <a:ln cmpd="sng">
              <a:solidFill>
                <a:srgbClr val="000000"/>
              </a:solidFill>
            </a:ln>
          </c:spPr>
          <c:invertIfNegative val="1"/>
          <c:cat>
            <c:strRef>
              <c:f>CTLSC!$A$53</c:f>
              <c:strCache>
                <c:ptCount val="1"/>
                <c:pt idx="0">
                  <c:v>Tipo de Combustible</c:v>
                </c:pt>
              </c:strCache>
            </c:strRef>
          </c:cat>
          <c:val>
            <c:numRef>
              <c:f>CTLSC!$L$57</c:f>
              <c:numCache>
                <c:formatCode>"₡"#,##0.00</c:formatCode>
                <c:ptCount val="1"/>
                <c:pt idx="0">
                  <c:v>6583942.9970000014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05D-4C8F-8701-91191EFACACB}"/>
            </c:ext>
          </c:extLst>
        </c:ser>
        <c:ser>
          <c:idx val="3"/>
          <c:order val="3"/>
          <c:spPr>
            <a:solidFill>
              <a:srgbClr val="8064A2"/>
            </a:solidFill>
            <a:ln cmpd="sng">
              <a:solidFill>
                <a:srgbClr val="000000"/>
              </a:solidFill>
            </a:ln>
          </c:spPr>
          <c:invertIfNegative val="1"/>
          <c:cat>
            <c:strRef>
              <c:f>CTLSC!$A$53</c:f>
              <c:strCache>
                <c:ptCount val="1"/>
                <c:pt idx="0">
                  <c:v>Tipo de Combustible</c:v>
                </c:pt>
              </c:strCache>
            </c:strRef>
          </c:cat>
          <c:val>
            <c:numRef>
              <c:f>CTLSC!$P$57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A05D-4C8F-8701-91191EFACACB}"/>
            </c:ext>
          </c:extLst>
        </c:ser>
        <c:ser>
          <c:idx val="4"/>
          <c:order val="4"/>
          <c:spPr>
            <a:solidFill>
              <a:srgbClr val="4BACC6"/>
            </a:solidFill>
            <a:ln cmpd="sng">
              <a:solidFill>
                <a:srgbClr val="000000"/>
              </a:solidFill>
            </a:ln>
          </c:spPr>
          <c:invertIfNegative val="1"/>
          <c:cat>
            <c:strRef>
              <c:f>CTLSC!$A$53</c:f>
              <c:strCache>
                <c:ptCount val="1"/>
                <c:pt idx="0">
                  <c:v>Tipo de Combustible</c:v>
                </c:pt>
              </c:strCache>
            </c:strRef>
          </c:cat>
          <c:val>
            <c:numRef>
              <c:f>CTLSC!$T$57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A05D-4C8F-8701-91191EFACACB}"/>
            </c:ext>
          </c:extLst>
        </c:ser>
        <c:ser>
          <c:idx val="5"/>
          <c:order val="5"/>
          <c:invertIfNegative val="1"/>
          <c:cat>
            <c:strRef>
              <c:f>CTLSC!$A$53</c:f>
              <c:strCache>
                <c:ptCount val="1"/>
                <c:pt idx="0">
                  <c:v>Tipo de Combustible</c:v>
                </c:pt>
              </c:strCache>
            </c:strRef>
          </c:cat>
          <c:val>
            <c:numRef>
              <c:f>CTLSC!$X$57</c:f>
              <c:numCache>
                <c:formatCode>"₡"#,##0.00</c:formatCode>
                <c:ptCount val="1"/>
                <c:pt idx="0">
                  <c:v>0</c:v>
                </c:pt>
              </c:numCache>
            </c:numRef>
          </c:val>
          <c:extLst>
            <c:ext xmlns:c16="http://schemas.microsoft.com/office/drawing/2014/chart" uri="{C3380CC4-5D6E-409C-BE32-E72D297353CC}">
              <c16:uniqueId val="{00000005-A05D-4C8F-8701-91191EFACACB}"/>
            </c:ext>
          </c:extLst>
        </c:ser>
        <c:dLbls>
          <c:showLegendKey val="0"/>
          <c:showVal val="0"/>
          <c:showCatName val="0"/>
          <c:showSerName val="0"/>
          <c:showPercent val="0"/>
          <c:showBubbleSize val="0"/>
        </c:dLbls>
        <c:gapWidth val="150"/>
        <c:axId val="2081477613"/>
        <c:axId val="1311039280"/>
      </c:barChart>
      <c:catAx>
        <c:axId val="2081477613"/>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1311039280"/>
        <c:crosses val="autoZero"/>
        <c:auto val="1"/>
        <c:lblAlgn val="ctr"/>
        <c:lblOffset val="100"/>
        <c:noMultiLvlLbl val="1"/>
      </c:catAx>
      <c:valAx>
        <c:axId val="1311039280"/>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quot;₡&quot;#,##0.00" sourceLinked="1"/>
        <c:majorTickMark val="none"/>
        <c:minorTickMark val="none"/>
        <c:tickLblPos val="nextTo"/>
        <c:spPr>
          <a:ln/>
        </c:spPr>
        <c:txPr>
          <a:bodyPr/>
          <a:lstStyle/>
          <a:p>
            <a:pPr lvl="0">
              <a:defRPr b="0" i="0">
                <a:solidFill>
                  <a:srgbClr val="000000"/>
                </a:solidFill>
                <a:latin typeface="Roboto"/>
              </a:defRPr>
            </a:pPr>
            <a:endParaRPr lang="en-US"/>
          </a:p>
        </c:txPr>
        <c:crossAx val="2081477613"/>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'10-Edificio 7'!$A$53</c:f>
              <c:strCache>
                <c:ptCount val="1"/>
                <c:pt idx="0">
                  <c:v>Tipo de Combustible</c:v>
                </c:pt>
              </c:strCache>
            </c:strRef>
          </c:cat>
          <c:val>
            <c:numRef>
              <c:f>'10-Edificio 7'!$D$57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864-4EFB-B15F-EC013A9CE3BD}"/>
            </c:ext>
          </c:extLst>
        </c:ser>
        <c:ser>
          <c:idx val="1"/>
          <c:order val="1"/>
          <c:spPr>
            <a:solidFill>
              <a:srgbClr val="C0504D"/>
            </a:solidFill>
            <a:ln cmpd="sng">
              <a:solidFill>
                <a:srgbClr val="000000"/>
              </a:solidFill>
            </a:ln>
          </c:spPr>
          <c:invertIfNegative val="1"/>
          <c:cat>
            <c:strRef>
              <c:f>'10-Edificio 7'!$A$53</c:f>
              <c:strCache>
                <c:ptCount val="1"/>
                <c:pt idx="0">
                  <c:v>Tipo de Combustible</c:v>
                </c:pt>
              </c:strCache>
            </c:strRef>
          </c:cat>
          <c:val>
            <c:numRef>
              <c:f>'10-Edificio 7'!$H$57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864-4EFB-B15F-EC013A9CE3BD}"/>
            </c:ext>
          </c:extLst>
        </c:ser>
        <c:ser>
          <c:idx val="2"/>
          <c:order val="2"/>
          <c:spPr>
            <a:solidFill>
              <a:srgbClr val="9BBB59"/>
            </a:solidFill>
            <a:ln cmpd="sng">
              <a:solidFill>
                <a:srgbClr val="000000"/>
              </a:solidFill>
            </a:ln>
          </c:spPr>
          <c:invertIfNegative val="1"/>
          <c:cat>
            <c:strRef>
              <c:f>'10-Edificio 7'!$A$53</c:f>
              <c:strCache>
                <c:ptCount val="1"/>
                <c:pt idx="0">
                  <c:v>Tipo de Combustible</c:v>
                </c:pt>
              </c:strCache>
            </c:strRef>
          </c:cat>
          <c:val>
            <c:numRef>
              <c:f>'10-Edificio 7'!$L$57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864-4EFB-B15F-EC013A9CE3BD}"/>
            </c:ext>
          </c:extLst>
        </c:ser>
        <c:ser>
          <c:idx val="3"/>
          <c:order val="3"/>
          <c:spPr>
            <a:solidFill>
              <a:srgbClr val="8064A2"/>
            </a:solidFill>
            <a:ln cmpd="sng">
              <a:solidFill>
                <a:srgbClr val="000000"/>
              </a:solidFill>
            </a:ln>
          </c:spPr>
          <c:invertIfNegative val="1"/>
          <c:cat>
            <c:strRef>
              <c:f>'10-Edificio 7'!$A$53</c:f>
              <c:strCache>
                <c:ptCount val="1"/>
                <c:pt idx="0">
                  <c:v>Tipo de Combustible</c:v>
                </c:pt>
              </c:strCache>
            </c:strRef>
          </c:cat>
          <c:val>
            <c:numRef>
              <c:f>'10-Edificio 7'!$P$57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864-4EFB-B15F-EC013A9CE3BD}"/>
            </c:ext>
          </c:extLst>
        </c:ser>
        <c:ser>
          <c:idx val="4"/>
          <c:order val="4"/>
          <c:spPr>
            <a:solidFill>
              <a:srgbClr val="4BACC6"/>
            </a:solidFill>
            <a:ln cmpd="sng">
              <a:solidFill>
                <a:srgbClr val="000000"/>
              </a:solidFill>
            </a:ln>
          </c:spPr>
          <c:invertIfNegative val="1"/>
          <c:cat>
            <c:strRef>
              <c:f>'10-Edificio 7'!$A$53</c:f>
              <c:strCache>
                <c:ptCount val="1"/>
                <c:pt idx="0">
                  <c:v>Tipo de Combustible</c:v>
                </c:pt>
              </c:strCache>
            </c:strRef>
          </c:cat>
          <c:val>
            <c:numRef>
              <c:f>'10-Edificio 7'!$T$57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4864-4EFB-B15F-EC013A9CE3BD}"/>
            </c:ext>
          </c:extLst>
        </c:ser>
        <c:ser>
          <c:idx val="5"/>
          <c:order val="5"/>
          <c:invertIfNegative val="1"/>
          <c:cat>
            <c:strRef>
              <c:f>'10-Edificio 7'!$A$53</c:f>
              <c:strCache>
                <c:ptCount val="1"/>
                <c:pt idx="0">
                  <c:v>Tipo de Combustible</c:v>
                </c:pt>
              </c:strCache>
            </c:strRef>
          </c:cat>
          <c:val>
            <c:numRef>
              <c:f>'10-Edificio 7'!$X$57</c:f>
              <c:numCache>
                <c:formatCode>"₡"#,##0.00</c:formatCode>
                <c:ptCount val="1"/>
                <c:pt idx="0">
                  <c:v>0</c:v>
                </c:pt>
              </c:numCache>
            </c:numRef>
          </c:val>
          <c:extLst>
            <c:ext xmlns:c16="http://schemas.microsoft.com/office/drawing/2014/chart" uri="{C3380CC4-5D6E-409C-BE32-E72D297353CC}">
              <c16:uniqueId val="{00000005-4864-4EFB-B15F-EC013A9CE3BD}"/>
            </c:ext>
          </c:extLst>
        </c:ser>
        <c:dLbls>
          <c:showLegendKey val="0"/>
          <c:showVal val="0"/>
          <c:showCatName val="0"/>
          <c:showSerName val="0"/>
          <c:showPercent val="0"/>
          <c:showBubbleSize val="0"/>
        </c:dLbls>
        <c:gapWidth val="150"/>
        <c:axId val="2133122607"/>
        <c:axId val="2090961508"/>
      </c:barChart>
      <c:catAx>
        <c:axId val="2133122607"/>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2090961508"/>
        <c:crosses val="autoZero"/>
        <c:auto val="1"/>
        <c:lblAlgn val="ctr"/>
        <c:lblOffset val="100"/>
        <c:noMultiLvlLbl val="1"/>
      </c:catAx>
      <c:valAx>
        <c:axId val="209096150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quot;₡&quot;#,##0.00" sourceLinked="1"/>
        <c:majorTickMark val="none"/>
        <c:minorTickMark val="none"/>
        <c:tickLblPos val="nextTo"/>
        <c:spPr>
          <a:ln/>
        </c:spPr>
        <c:txPr>
          <a:bodyPr/>
          <a:lstStyle/>
          <a:p>
            <a:pPr lvl="0">
              <a:defRPr b="0" i="0">
                <a:solidFill>
                  <a:srgbClr val="000000"/>
                </a:solidFill>
                <a:latin typeface="Roboto"/>
              </a:defRPr>
            </a:pPr>
            <a:endParaRPr lang="en-US"/>
          </a:p>
        </c:txPr>
        <c:crossAx val="2133122607"/>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'10-Edificio 7'!$A$53</c:f>
              <c:strCache>
                <c:ptCount val="1"/>
                <c:pt idx="0">
                  <c:v>Tipo de Combustible</c:v>
                </c:pt>
              </c:strCache>
            </c:strRef>
          </c:cat>
          <c:val>
            <c:numRef>
              <c:f>'10-Edificio 7'!$E$57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6CA-40F2-8470-B42358491422}"/>
            </c:ext>
          </c:extLst>
        </c:ser>
        <c:ser>
          <c:idx val="1"/>
          <c:order val="1"/>
          <c:spPr>
            <a:solidFill>
              <a:srgbClr val="C0504D"/>
            </a:solidFill>
            <a:ln cmpd="sng">
              <a:solidFill>
                <a:srgbClr val="000000"/>
              </a:solidFill>
            </a:ln>
          </c:spPr>
          <c:invertIfNegative val="1"/>
          <c:cat>
            <c:strRef>
              <c:f>'10-Edificio 7'!$A$53</c:f>
              <c:strCache>
                <c:ptCount val="1"/>
                <c:pt idx="0">
                  <c:v>Tipo de Combustible</c:v>
                </c:pt>
              </c:strCache>
            </c:strRef>
          </c:cat>
          <c:val>
            <c:numRef>
              <c:f>'10-Edificio 7'!$I$57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6CA-40F2-8470-B42358491422}"/>
            </c:ext>
          </c:extLst>
        </c:ser>
        <c:ser>
          <c:idx val="2"/>
          <c:order val="2"/>
          <c:spPr>
            <a:solidFill>
              <a:srgbClr val="9BBB59"/>
            </a:solidFill>
            <a:ln cmpd="sng">
              <a:solidFill>
                <a:srgbClr val="000000"/>
              </a:solidFill>
            </a:ln>
          </c:spPr>
          <c:invertIfNegative val="1"/>
          <c:cat>
            <c:strRef>
              <c:f>'10-Edificio 7'!$A$53</c:f>
              <c:strCache>
                <c:ptCount val="1"/>
                <c:pt idx="0">
                  <c:v>Tipo de Combustible</c:v>
                </c:pt>
              </c:strCache>
            </c:strRef>
          </c:cat>
          <c:val>
            <c:numRef>
              <c:f>'10-Edificio 7'!$M$57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6CA-40F2-8470-B42358491422}"/>
            </c:ext>
          </c:extLst>
        </c:ser>
        <c:ser>
          <c:idx val="3"/>
          <c:order val="3"/>
          <c:spPr>
            <a:solidFill>
              <a:srgbClr val="8064A2"/>
            </a:solidFill>
            <a:ln cmpd="sng">
              <a:solidFill>
                <a:srgbClr val="000000"/>
              </a:solidFill>
            </a:ln>
          </c:spPr>
          <c:invertIfNegative val="1"/>
          <c:cat>
            <c:strRef>
              <c:f>'10-Edificio 7'!$A$53</c:f>
              <c:strCache>
                <c:ptCount val="1"/>
                <c:pt idx="0">
                  <c:v>Tipo de Combustible</c:v>
                </c:pt>
              </c:strCache>
            </c:strRef>
          </c:cat>
          <c:val>
            <c:numRef>
              <c:f>'10-Edificio 7'!$Q$57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6CA-40F2-8470-B42358491422}"/>
            </c:ext>
          </c:extLst>
        </c:ser>
        <c:ser>
          <c:idx val="4"/>
          <c:order val="4"/>
          <c:invertIfNegative val="1"/>
          <c:cat>
            <c:strRef>
              <c:f>'10-Edificio 7'!$A$53</c:f>
              <c:strCache>
                <c:ptCount val="1"/>
                <c:pt idx="0">
                  <c:v>Tipo de Combustible</c:v>
                </c:pt>
              </c:strCache>
            </c:strRef>
          </c:cat>
          <c:val>
            <c:numRef>
              <c:f>'10-Edificio 7'!$U$57</c:f>
              <c:numCache>
                <c:formatCode>0.00</c:formatCode>
                <c:ptCount val="1"/>
                <c:pt idx="0">
                  <c:v>0</c:v>
                </c:pt>
              </c:numCache>
            </c:numRef>
          </c:val>
          <c:extLst>
            <c:ext xmlns:c16="http://schemas.microsoft.com/office/drawing/2014/chart" uri="{C3380CC4-5D6E-409C-BE32-E72D297353CC}">
              <c16:uniqueId val="{00000004-06CA-40F2-8470-B42358491422}"/>
            </c:ext>
          </c:extLst>
        </c:ser>
        <c:dLbls>
          <c:showLegendKey val="0"/>
          <c:showVal val="0"/>
          <c:showCatName val="0"/>
          <c:showSerName val="0"/>
          <c:showPercent val="0"/>
          <c:showBubbleSize val="0"/>
        </c:dLbls>
        <c:gapWidth val="150"/>
        <c:axId val="414860163"/>
        <c:axId val="1111748239"/>
      </c:barChart>
      <c:catAx>
        <c:axId val="414860163"/>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1111748239"/>
        <c:crosses val="autoZero"/>
        <c:auto val="1"/>
        <c:lblAlgn val="ctr"/>
        <c:lblOffset val="100"/>
        <c:noMultiLvlLbl val="1"/>
      </c:catAx>
      <c:valAx>
        <c:axId val="1111748239"/>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414860163"/>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'11-Edificio 8'!$A$53</c:f>
              <c:strCache>
                <c:ptCount val="1"/>
                <c:pt idx="0">
                  <c:v>Tipo de Combustible</c:v>
                </c:pt>
              </c:strCache>
            </c:strRef>
          </c:cat>
          <c:val>
            <c:numRef>
              <c:f>'11-Edificio 8'!$C$57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2B2-4964-9FA8-8256268CBE9F}"/>
            </c:ext>
          </c:extLst>
        </c:ser>
        <c:ser>
          <c:idx val="1"/>
          <c:order val="1"/>
          <c:spPr>
            <a:solidFill>
              <a:srgbClr val="C0504D"/>
            </a:solidFill>
            <a:ln cmpd="sng">
              <a:solidFill>
                <a:srgbClr val="000000"/>
              </a:solidFill>
            </a:ln>
          </c:spPr>
          <c:invertIfNegative val="1"/>
          <c:cat>
            <c:strRef>
              <c:f>'11-Edificio 8'!$A$53</c:f>
              <c:strCache>
                <c:ptCount val="1"/>
                <c:pt idx="0">
                  <c:v>Tipo de Combustible</c:v>
                </c:pt>
              </c:strCache>
            </c:strRef>
          </c:cat>
          <c:val>
            <c:numRef>
              <c:f>'11-Edificio 8'!$G$57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2B2-4964-9FA8-8256268CBE9F}"/>
            </c:ext>
          </c:extLst>
        </c:ser>
        <c:ser>
          <c:idx val="2"/>
          <c:order val="2"/>
          <c:spPr>
            <a:solidFill>
              <a:srgbClr val="9BBB59"/>
            </a:solidFill>
            <a:ln cmpd="sng">
              <a:solidFill>
                <a:srgbClr val="000000"/>
              </a:solidFill>
            </a:ln>
          </c:spPr>
          <c:invertIfNegative val="1"/>
          <c:cat>
            <c:strRef>
              <c:f>'11-Edificio 8'!$A$53</c:f>
              <c:strCache>
                <c:ptCount val="1"/>
                <c:pt idx="0">
                  <c:v>Tipo de Combustible</c:v>
                </c:pt>
              </c:strCache>
            </c:strRef>
          </c:cat>
          <c:val>
            <c:numRef>
              <c:f>'11-Edificio 8'!$K$57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2B2-4964-9FA8-8256268CBE9F}"/>
            </c:ext>
          </c:extLst>
        </c:ser>
        <c:ser>
          <c:idx val="3"/>
          <c:order val="3"/>
          <c:spPr>
            <a:solidFill>
              <a:srgbClr val="8064A2"/>
            </a:solidFill>
            <a:ln cmpd="sng">
              <a:solidFill>
                <a:srgbClr val="000000"/>
              </a:solidFill>
            </a:ln>
          </c:spPr>
          <c:invertIfNegative val="1"/>
          <c:cat>
            <c:strRef>
              <c:f>'11-Edificio 8'!$A$53</c:f>
              <c:strCache>
                <c:ptCount val="1"/>
                <c:pt idx="0">
                  <c:v>Tipo de Combustible</c:v>
                </c:pt>
              </c:strCache>
            </c:strRef>
          </c:cat>
          <c:val>
            <c:numRef>
              <c:f>'11-Edificio 8'!$O$57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82B2-4964-9FA8-8256268CBE9F}"/>
            </c:ext>
          </c:extLst>
        </c:ser>
        <c:ser>
          <c:idx val="4"/>
          <c:order val="4"/>
          <c:spPr>
            <a:solidFill>
              <a:srgbClr val="4BACC6"/>
            </a:solidFill>
            <a:ln cmpd="sng">
              <a:solidFill>
                <a:srgbClr val="000000"/>
              </a:solidFill>
            </a:ln>
          </c:spPr>
          <c:invertIfNegative val="1"/>
          <c:cat>
            <c:strRef>
              <c:f>'11-Edificio 8'!$A$53</c:f>
              <c:strCache>
                <c:ptCount val="1"/>
                <c:pt idx="0">
                  <c:v>Tipo de Combustible</c:v>
                </c:pt>
              </c:strCache>
            </c:strRef>
          </c:cat>
          <c:val>
            <c:numRef>
              <c:f>'11-Edificio 8'!$S$57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82B2-4964-9FA8-8256268CBE9F}"/>
            </c:ext>
          </c:extLst>
        </c:ser>
        <c:ser>
          <c:idx val="5"/>
          <c:order val="5"/>
          <c:invertIfNegative val="1"/>
          <c:cat>
            <c:strRef>
              <c:f>'11-Edificio 8'!$A$53</c:f>
              <c:strCache>
                <c:ptCount val="1"/>
                <c:pt idx="0">
                  <c:v>Tipo de Combustible</c:v>
                </c:pt>
              </c:strCache>
            </c:strRef>
          </c:cat>
          <c:val>
            <c:numRef>
              <c:f>'11-Edificio 8'!$W$57</c:f>
              <c:numCache>
                <c:formatCode>0.00</c:formatCode>
                <c:ptCount val="1"/>
                <c:pt idx="0">
                  <c:v>0</c:v>
                </c:pt>
              </c:numCache>
            </c:numRef>
          </c:val>
          <c:extLst>
            <c:ext xmlns:c16="http://schemas.microsoft.com/office/drawing/2014/chart" uri="{C3380CC4-5D6E-409C-BE32-E72D297353CC}">
              <c16:uniqueId val="{00000005-82B2-4964-9FA8-8256268CBE9F}"/>
            </c:ext>
          </c:extLst>
        </c:ser>
        <c:dLbls>
          <c:showLegendKey val="0"/>
          <c:showVal val="0"/>
          <c:showCatName val="0"/>
          <c:showSerName val="0"/>
          <c:showPercent val="0"/>
          <c:showBubbleSize val="0"/>
        </c:dLbls>
        <c:gapWidth val="150"/>
        <c:axId val="420440930"/>
        <c:axId val="1896842665"/>
      </c:barChart>
      <c:catAx>
        <c:axId val="420440930"/>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1896842665"/>
        <c:crosses val="autoZero"/>
        <c:auto val="1"/>
        <c:lblAlgn val="ctr"/>
        <c:lblOffset val="100"/>
        <c:noMultiLvlLbl val="1"/>
      </c:catAx>
      <c:valAx>
        <c:axId val="1896842665"/>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420440930"/>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'11-Edificio 8'!$A$53</c:f>
              <c:strCache>
                <c:ptCount val="1"/>
                <c:pt idx="0">
                  <c:v>Tipo de Combustible</c:v>
                </c:pt>
              </c:strCache>
            </c:strRef>
          </c:cat>
          <c:val>
            <c:numRef>
              <c:f>'11-Edificio 8'!$D$57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818-4964-9E43-663A7B7FA0A3}"/>
            </c:ext>
          </c:extLst>
        </c:ser>
        <c:ser>
          <c:idx val="1"/>
          <c:order val="1"/>
          <c:spPr>
            <a:solidFill>
              <a:srgbClr val="C0504D"/>
            </a:solidFill>
            <a:ln cmpd="sng">
              <a:solidFill>
                <a:srgbClr val="000000"/>
              </a:solidFill>
            </a:ln>
          </c:spPr>
          <c:invertIfNegative val="1"/>
          <c:cat>
            <c:strRef>
              <c:f>'11-Edificio 8'!$A$53</c:f>
              <c:strCache>
                <c:ptCount val="1"/>
                <c:pt idx="0">
                  <c:v>Tipo de Combustible</c:v>
                </c:pt>
              </c:strCache>
            </c:strRef>
          </c:cat>
          <c:val>
            <c:numRef>
              <c:f>'11-Edificio 8'!$H$57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818-4964-9E43-663A7B7FA0A3}"/>
            </c:ext>
          </c:extLst>
        </c:ser>
        <c:ser>
          <c:idx val="2"/>
          <c:order val="2"/>
          <c:spPr>
            <a:solidFill>
              <a:srgbClr val="9BBB59"/>
            </a:solidFill>
            <a:ln cmpd="sng">
              <a:solidFill>
                <a:srgbClr val="000000"/>
              </a:solidFill>
            </a:ln>
          </c:spPr>
          <c:invertIfNegative val="1"/>
          <c:cat>
            <c:strRef>
              <c:f>'11-Edificio 8'!$A$53</c:f>
              <c:strCache>
                <c:ptCount val="1"/>
                <c:pt idx="0">
                  <c:v>Tipo de Combustible</c:v>
                </c:pt>
              </c:strCache>
            </c:strRef>
          </c:cat>
          <c:val>
            <c:numRef>
              <c:f>'11-Edificio 8'!$L$57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818-4964-9E43-663A7B7FA0A3}"/>
            </c:ext>
          </c:extLst>
        </c:ser>
        <c:ser>
          <c:idx val="3"/>
          <c:order val="3"/>
          <c:spPr>
            <a:solidFill>
              <a:srgbClr val="8064A2"/>
            </a:solidFill>
            <a:ln cmpd="sng">
              <a:solidFill>
                <a:srgbClr val="000000"/>
              </a:solidFill>
            </a:ln>
          </c:spPr>
          <c:invertIfNegative val="1"/>
          <c:cat>
            <c:strRef>
              <c:f>'11-Edificio 8'!$A$53</c:f>
              <c:strCache>
                <c:ptCount val="1"/>
                <c:pt idx="0">
                  <c:v>Tipo de Combustible</c:v>
                </c:pt>
              </c:strCache>
            </c:strRef>
          </c:cat>
          <c:val>
            <c:numRef>
              <c:f>'11-Edificio 8'!$P$57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818-4964-9E43-663A7B7FA0A3}"/>
            </c:ext>
          </c:extLst>
        </c:ser>
        <c:ser>
          <c:idx val="4"/>
          <c:order val="4"/>
          <c:spPr>
            <a:solidFill>
              <a:srgbClr val="4BACC6"/>
            </a:solidFill>
            <a:ln cmpd="sng">
              <a:solidFill>
                <a:srgbClr val="000000"/>
              </a:solidFill>
            </a:ln>
          </c:spPr>
          <c:invertIfNegative val="1"/>
          <c:cat>
            <c:strRef>
              <c:f>'11-Edificio 8'!$A$53</c:f>
              <c:strCache>
                <c:ptCount val="1"/>
                <c:pt idx="0">
                  <c:v>Tipo de Combustible</c:v>
                </c:pt>
              </c:strCache>
            </c:strRef>
          </c:cat>
          <c:val>
            <c:numRef>
              <c:f>'11-Edificio 8'!$T$57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5818-4964-9E43-663A7B7FA0A3}"/>
            </c:ext>
          </c:extLst>
        </c:ser>
        <c:ser>
          <c:idx val="5"/>
          <c:order val="5"/>
          <c:invertIfNegative val="1"/>
          <c:cat>
            <c:strRef>
              <c:f>'11-Edificio 8'!$A$53</c:f>
              <c:strCache>
                <c:ptCount val="1"/>
                <c:pt idx="0">
                  <c:v>Tipo de Combustible</c:v>
                </c:pt>
              </c:strCache>
            </c:strRef>
          </c:cat>
          <c:val>
            <c:numRef>
              <c:f>'11-Edificio 8'!$X$57</c:f>
              <c:numCache>
                <c:formatCode>"₡"#,##0.00</c:formatCode>
                <c:ptCount val="1"/>
                <c:pt idx="0">
                  <c:v>0</c:v>
                </c:pt>
              </c:numCache>
            </c:numRef>
          </c:val>
          <c:extLst>
            <c:ext xmlns:c16="http://schemas.microsoft.com/office/drawing/2014/chart" uri="{C3380CC4-5D6E-409C-BE32-E72D297353CC}">
              <c16:uniqueId val="{00000005-5818-4964-9E43-663A7B7FA0A3}"/>
            </c:ext>
          </c:extLst>
        </c:ser>
        <c:dLbls>
          <c:showLegendKey val="0"/>
          <c:showVal val="0"/>
          <c:showCatName val="0"/>
          <c:showSerName val="0"/>
          <c:showPercent val="0"/>
          <c:showBubbleSize val="0"/>
        </c:dLbls>
        <c:gapWidth val="150"/>
        <c:axId val="999113962"/>
        <c:axId val="1172227727"/>
      </c:barChart>
      <c:catAx>
        <c:axId val="999113962"/>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1172227727"/>
        <c:crosses val="autoZero"/>
        <c:auto val="1"/>
        <c:lblAlgn val="ctr"/>
        <c:lblOffset val="100"/>
        <c:noMultiLvlLbl val="1"/>
      </c:catAx>
      <c:valAx>
        <c:axId val="1172227727"/>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quot;₡&quot;#,##0.00" sourceLinked="1"/>
        <c:majorTickMark val="none"/>
        <c:minorTickMark val="none"/>
        <c:tickLblPos val="nextTo"/>
        <c:spPr>
          <a:ln/>
        </c:spPr>
        <c:txPr>
          <a:bodyPr/>
          <a:lstStyle/>
          <a:p>
            <a:pPr lvl="0">
              <a:defRPr b="0" i="0">
                <a:solidFill>
                  <a:srgbClr val="000000"/>
                </a:solidFill>
                <a:latin typeface="Roboto"/>
              </a:defRPr>
            </a:pPr>
            <a:endParaRPr lang="en-US"/>
          </a:p>
        </c:txPr>
        <c:crossAx val="999113962"/>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'11-Edificio 8'!$A$53</c:f>
              <c:strCache>
                <c:ptCount val="1"/>
                <c:pt idx="0">
                  <c:v>Tipo de Combustible</c:v>
                </c:pt>
              </c:strCache>
            </c:strRef>
          </c:cat>
          <c:val>
            <c:numRef>
              <c:f>'11-Edificio 8'!$E$57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EAD-4247-A2FB-86C0C9DDF76E}"/>
            </c:ext>
          </c:extLst>
        </c:ser>
        <c:ser>
          <c:idx val="1"/>
          <c:order val="1"/>
          <c:spPr>
            <a:solidFill>
              <a:srgbClr val="C0504D"/>
            </a:solidFill>
            <a:ln cmpd="sng">
              <a:solidFill>
                <a:srgbClr val="000000"/>
              </a:solidFill>
            </a:ln>
          </c:spPr>
          <c:invertIfNegative val="1"/>
          <c:cat>
            <c:strRef>
              <c:f>'11-Edificio 8'!$A$53</c:f>
              <c:strCache>
                <c:ptCount val="1"/>
                <c:pt idx="0">
                  <c:v>Tipo de Combustible</c:v>
                </c:pt>
              </c:strCache>
            </c:strRef>
          </c:cat>
          <c:val>
            <c:numRef>
              <c:f>'11-Edificio 8'!$I$57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EAD-4247-A2FB-86C0C9DDF76E}"/>
            </c:ext>
          </c:extLst>
        </c:ser>
        <c:ser>
          <c:idx val="2"/>
          <c:order val="2"/>
          <c:spPr>
            <a:solidFill>
              <a:srgbClr val="9BBB59"/>
            </a:solidFill>
            <a:ln cmpd="sng">
              <a:solidFill>
                <a:srgbClr val="000000"/>
              </a:solidFill>
            </a:ln>
          </c:spPr>
          <c:invertIfNegative val="1"/>
          <c:cat>
            <c:strRef>
              <c:f>'11-Edificio 8'!$A$53</c:f>
              <c:strCache>
                <c:ptCount val="1"/>
                <c:pt idx="0">
                  <c:v>Tipo de Combustible</c:v>
                </c:pt>
              </c:strCache>
            </c:strRef>
          </c:cat>
          <c:val>
            <c:numRef>
              <c:f>'11-Edificio 8'!$M$57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7EAD-4247-A2FB-86C0C9DDF76E}"/>
            </c:ext>
          </c:extLst>
        </c:ser>
        <c:ser>
          <c:idx val="3"/>
          <c:order val="3"/>
          <c:spPr>
            <a:solidFill>
              <a:srgbClr val="8064A2"/>
            </a:solidFill>
            <a:ln cmpd="sng">
              <a:solidFill>
                <a:srgbClr val="000000"/>
              </a:solidFill>
            </a:ln>
          </c:spPr>
          <c:invertIfNegative val="1"/>
          <c:cat>
            <c:strRef>
              <c:f>'11-Edificio 8'!$A$53</c:f>
              <c:strCache>
                <c:ptCount val="1"/>
                <c:pt idx="0">
                  <c:v>Tipo de Combustible</c:v>
                </c:pt>
              </c:strCache>
            </c:strRef>
          </c:cat>
          <c:val>
            <c:numRef>
              <c:f>'11-Edificio 8'!$Q$57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7EAD-4247-A2FB-86C0C9DDF76E}"/>
            </c:ext>
          </c:extLst>
        </c:ser>
        <c:ser>
          <c:idx val="4"/>
          <c:order val="4"/>
          <c:invertIfNegative val="1"/>
          <c:cat>
            <c:strRef>
              <c:f>'11-Edificio 8'!$A$53</c:f>
              <c:strCache>
                <c:ptCount val="1"/>
                <c:pt idx="0">
                  <c:v>Tipo de Combustible</c:v>
                </c:pt>
              </c:strCache>
            </c:strRef>
          </c:cat>
          <c:val>
            <c:numRef>
              <c:f>'11-Edificio 8'!$U$57</c:f>
              <c:numCache>
                <c:formatCode>0.00</c:formatCode>
                <c:ptCount val="1"/>
                <c:pt idx="0">
                  <c:v>0</c:v>
                </c:pt>
              </c:numCache>
            </c:numRef>
          </c:val>
          <c:extLst>
            <c:ext xmlns:c16="http://schemas.microsoft.com/office/drawing/2014/chart" uri="{C3380CC4-5D6E-409C-BE32-E72D297353CC}">
              <c16:uniqueId val="{00000004-7EAD-4247-A2FB-86C0C9DDF76E}"/>
            </c:ext>
          </c:extLst>
        </c:ser>
        <c:dLbls>
          <c:showLegendKey val="0"/>
          <c:showVal val="0"/>
          <c:showCatName val="0"/>
          <c:showSerName val="0"/>
          <c:showPercent val="0"/>
          <c:showBubbleSize val="0"/>
        </c:dLbls>
        <c:gapWidth val="150"/>
        <c:axId val="459698775"/>
        <c:axId val="888368807"/>
      </c:barChart>
      <c:catAx>
        <c:axId val="459698775"/>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888368807"/>
        <c:crosses val="autoZero"/>
        <c:auto val="1"/>
        <c:lblAlgn val="ctr"/>
        <c:lblOffset val="100"/>
        <c:noMultiLvlLbl val="1"/>
      </c:catAx>
      <c:valAx>
        <c:axId val="888368807"/>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459698775"/>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'12-Edificio 9'!$A$52</c:f>
              <c:strCache>
                <c:ptCount val="1"/>
                <c:pt idx="0">
                  <c:v>Tipo de Combustible</c:v>
                </c:pt>
              </c:strCache>
            </c:strRef>
          </c:cat>
          <c:val>
            <c:numRef>
              <c:f>'12-Edificio 9'!$C$56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527-4B51-8392-410127DA5175}"/>
            </c:ext>
          </c:extLst>
        </c:ser>
        <c:ser>
          <c:idx val="1"/>
          <c:order val="1"/>
          <c:spPr>
            <a:solidFill>
              <a:srgbClr val="C0504D"/>
            </a:solidFill>
            <a:ln cmpd="sng">
              <a:solidFill>
                <a:srgbClr val="000000"/>
              </a:solidFill>
            </a:ln>
          </c:spPr>
          <c:invertIfNegative val="1"/>
          <c:cat>
            <c:strRef>
              <c:f>'12-Edificio 9'!$A$52</c:f>
              <c:strCache>
                <c:ptCount val="1"/>
                <c:pt idx="0">
                  <c:v>Tipo de Combustible</c:v>
                </c:pt>
              </c:strCache>
            </c:strRef>
          </c:cat>
          <c:val>
            <c:numRef>
              <c:f>'12-Edificio 9'!$G$56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527-4B51-8392-410127DA5175}"/>
            </c:ext>
          </c:extLst>
        </c:ser>
        <c:ser>
          <c:idx val="2"/>
          <c:order val="2"/>
          <c:spPr>
            <a:solidFill>
              <a:srgbClr val="9BBB59"/>
            </a:solidFill>
            <a:ln cmpd="sng">
              <a:solidFill>
                <a:srgbClr val="000000"/>
              </a:solidFill>
            </a:ln>
          </c:spPr>
          <c:invertIfNegative val="1"/>
          <c:cat>
            <c:strRef>
              <c:f>'12-Edificio 9'!$A$52</c:f>
              <c:strCache>
                <c:ptCount val="1"/>
                <c:pt idx="0">
                  <c:v>Tipo de Combustible</c:v>
                </c:pt>
              </c:strCache>
            </c:strRef>
          </c:cat>
          <c:val>
            <c:numRef>
              <c:f>'12-Edificio 9'!$K$56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527-4B51-8392-410127DA5175}"/>
            </c:ext>
          </c:extLst>
        </c:ser>
        <c:ser>
          <c:idx val="3"/>
          <c:order val="3"/>
          <c:spPr>
            <a:solidFill>
              <a:srgbClr val="8064A2"/>
            </a:solidFill>
            <a:ln cmpd="sng">
              <a:solidFill>
                <a:srgbClr val="000000"/>
              </a:solidFill>
            </a:ln>
          </c:spPr>
          <c:invertIfNegative val="1"/>
          <c:cat>
            <c:strRef>
              <c:f>'12-Edificio 9'!$A$52</c:f>
              <c:strCache>
                <c:ptCount val="1"/>
                <c:pt idx="0">
                  <c:v>Tipo de Combustible</c:v>
                </c:pt>
              </c:strCache>
            </c:strRef>
          </c:cat>
          <c:val>
            <c:numRef>
              <c:f>'12-Edificio 9'!$O$56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527-4B51-8392-410127DA5175}"/>
            </c:ext>
          </c:extLst>
        </c:ser>
        <c:ser>
          <c:idx val="4"/>
          <c:order val="4"/>
          <c:spPr>
            <a:solidFill>
              <a:srgbClr val="4BACC6"/>
            </a:solidFill>
            <a:ln cmpd="sng">
              <a:solidFill>
                <a:srgbClr val="000000"/>
              </a:solidFill>
            </a:ln>
          </c:spPr>
          <c:invertIfNegative val="1"/>
          <c:cat>
            <c:strRef>
              <c:f>'12-Edificio 9'!$A$52</c:f>
              <c:strCache>
                <c:ptCount val="1"/>
                <c:pt idx="0">
                  <c:v>Tipo de Combustible</c:v>
                </c:pt>
              </c:strCache>
            </c:strRef>
          </c:cat>
          <c:val>
            <c:numRef>
              <c:f>'12-Edificio 9'!$S$56</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4527-4B51-8392-410127DA5175}"/>
            </c:ext>
          </c:extLst>
        </c:ser>
        <c:ser>
          <c:idx val="5"/>
          <c:order val="5"/>
          <c:invertIfNegative val="1"/>
          <c:cat>
            <c:strRef>
              <c:f>'12-Edificio 9'!$A$52</c:f>
              <c:strCache>
                <c:ptCount val="1"/>
                <c:pt idx="0">
                  <c:v>Tipo de Combustible</c:v>
                </c:pt>
              </c:strCache>
            </c:strRef>
          </c:cat>
          <c:val>
            <c:numRef>
              <c:f>'12-Edificio 9'!$W$56</c:f>
              <c:numCache>
                <c:formatCode>0.00</c:formatCode>
                <c:ptCount val="1"/>
                <c:pt idx="0">
                  <c:v>0</c:v>
                </c:pt>
              </c:numCache>
            </c:numRef>
          </c:val>
          <c:extLst>
            <c:ext xmlns:c16="http://schemas.microsoft.com/office/drawing/2014/chart" uri="{C3380CC4-5D6E-409C-BE32-E72D297353CC}">
              <c16:uniqueId val="{00000005-4527-4B51-8392-410127DA5175}"/>
            </c:ext>
          </c:extLst>
        </c:ser>
        <c:dLbls>
          <c:showLegendKey val="0"/>
          <c:showVal val="0"/>
          <c:showCatName val="0"/>
          <c:showSerName val="0"/>
          <c:showPercent val="0"/>
          <c:showBubbleSize val="0"/>
        </c:dLbls>
        <c:gapWidth val="150"/>
        <c:axId val="242398963"/>
        <c:axId val="1317745831"/>
      </c:barChart>
      <c:catAx>
        <c:axId val="242398963"/>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1317745831"/>
        <c:crosses val="autoZero"/>
        <c:auto val="1"/>
        <c:lblAlgn val="ctr"/>
        <c:lblOffset val="100"/>
        <c:noMultiLvlLbl val="1"/>
      </c:catAx>
      <c:valAx>
        <c:axId val="1317745831"/>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242398963"/>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'12-Edificio 9'!$A$52</c:f>
              <c:strCache>
                <c:ptCount val="1"/>
                <c:pt idx="0">
                  <c:v>Tipo de Combustible</c:v>
                </c:pt>
              </c:strCache>
            </c:strRef>
          </c:cat>
          <c:val>
            <c:numRef>
              <c:f>'12-Edificio 9'!$D$56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00D-4269-8988-118350024DD3}"/>
            </c:ext>
          </c:extLst>
        </c:ser>
        <c:ser>
          <c:idx val="1"/>
          <c:order val="1"/>
          <c:spPr>
            <a:solidFill>
              <a:srgbClr val="C0504D"/>
            </a:solidFill>
            <a:ln cmpd="sng">
              <a:solidFill>
                <a:srgbClr val="000000"/>
              </a:solidFill>
            </a:ln>
          </c:spPr>
          <c:invertIfNegative val="1"/>
          <c:cat>
            <c:strRef>
              <c:f>'12-Edificio 9'!$A$52</c:f>
              <c:strCache>
                <c:ptCount val="1"/>
                <c:pt idx="0">
                  <c:v>Tipo de Combustible</c:v>
                </c:pt>
              </c:strCache>
            </c:strRef>
          </c:cat>
          <c:val>
            <c:numRef>
              <c:f>'12-Edificio 9'!$H$56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00D-4269-8988-118350024DD3}"/>
            </c:ext>
          </c:extLst>
        </c:ser>
        <c:ser>
          <c:idx val="2"/>
          <c:order val="2"/>
          <c:spPr>
            <a:solidFill>
              <a:srgbClr val="9BBB59"/>
            </a:solidFill>
            <a:ln cmpd="sng">
              <a:solidFill>
                <a:srgbClr val="000000"/>
              </a:solidFill>
            </a:ln>
          </c:spPr>
          <c:invertIfNegative val="1"/>
          <c:cat>
            <c:strRef>
              <c:f>'12-Edificio 9'!$A$52</c:f>
              <c:strCache>
                <c:ptCount val="1"/>
                <c:pt idx="0">
                  <c:v>Tipo de Combustible</c:v>
                </c:pt>
              </c:strCache>
            </c:strRef>
          </c:cat>
          <c:val>
            <c:numRef>
              <c:f>'12-Edificio 9'!$L$56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00D-4269-8988-118350024DD3}"/>
            </c:ext>
          </c:extLst>
        </c:ser>
        <c:ser>
          <c:idx val="3"/>
          <c:order val="3"/>
          <c:spPr>
            <a:solidFill>
              <a:srgbClr val="8064A2"/>
            </a:solidFill>
            <a:ln cmpd="sng">
              <a:solidFill>
                <a:srgbClr val="000000"/>
              </a:solidFill>
            </a:ln>
          </c:spPr>
          <c:invertIfNegative val="1"/>
          <c:cat>
            <c:strRef>
              <c:f>'12-Edificio 9'!$A$52</c:f>
              <c:strCache>
                <c:ptCount val="1"/>
                <c:pt idx="0">
                  <c:v>Tipo de Combustible</c:v>
                </c:pt>
              </c:strCache>
            </c:strRef>
          </c:cat>
          <c:val>
            <c:numRef>
              <c:f>'12-Edificio 9'!$P$56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00D-4269-8988-118350024DD3}"/>
            </c:ext>
          </c:extLst>
        </c:ser>
        <c:ser>
          <c:idx val="4"/>
          <c:order val="4"/>
          <c:spPr>
            <a:solidFill>
              <a:srgbClr val="4BACC6"/>
            </a:solidFill>
            <a:ln cmpd="sng">
              <a:solidFill>
                <a:srgbClr val="000000"/>
              </a:solidFill>
            </a:ln>
          </c:spPr>
          <c:invertIfNegative val="1"/>
          <c:cat>
            <c:strRef>
              <c:f>'12-Edificio 9'!$A$52</c:f>
              <c:strCache>
                <c:ptCount val="1"/>
                <c:pt idx="0">
                  <c:v>Tipo de Combustible</c:v>
                </c:pt>
              </c:strCache>
            </c:strRef>
          </c:cat>
          <c:val>
            <c:numRef>
              <c:f>'12-Edificio 9'!$T$56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000D-4269-8988-118350024DD3}"/>
            </c:ext>
          </c:extLst>
        </c:ser>
        <c:ser>
          <c:idx val="5"/>
          <c:order val="5"/>
          <c:invertIfNegative val="1"/>
          <c:cat>
            <c:strRef>
              <c:f>'12-Edificio 9'!$A$52</c:f>
              <c:strCache>
                <c:ptCount val="1"/>
                <c:pt idx="0">
                  <c:v>Tipo de Combustible</c:v>
                </c:pt>
              </c:strCache>
            </c:strRef>
          </c:cat>
          <c:val>
            <c:numRef>
              <c:f>'12-Edificio 9'!$X$56</c:f>
              <c:numCache>
                <c:formatCode>"₡"#,##0.00</c:formatCode>
                <c:ptCount val="1"/>
                <c:pt idx="0">
                  <c:v>0</c:v>
                </c:pt>
              </c:numCache>
            </c:numRef>
          </c:val>
          <c:extLst>
            <c:ext xmlns:c16="http://schemas.microsoft.com/office/drawing/2014/chart" uri="{C3380CC4-5D6E-409C-BE32-E72D297353CC}">
              <c16:uniqueId val="{00000005-000D-4269-8988-118350024DD3}"/>
            </c:ext>
          </c:extLst>
        </c:ser>
        <c:dLbls>
          <c:showLegendKey val="0"/>
          <c:showVal val="0"/>
          <c:showCatName val="0"/>
          <c:showSerName val="0"/>
          <c:showPercent val="0"/>
          <c:showBubbleSize val="0"/>
        </c:dLbls>
        <c:gapWidth val="150"/>
        <c:axId val="768340644"/>
        <c:axId val="716566019"/>
      </c:barChart>
      <c:catAx>
        <c:axId val="768340644"/>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716566019"/>
        <c:crosses val="autoZero"/>
        <c:auto val="1"/>
        <c:lblAlgn val="ctr"/>
        <c:lblOffset val="100"/>
        <c:noMultiLvlLbl val="1"/>
      </c:catAx>
      <c:valAx>
        <c:axId val="716566019"/>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quot;₡&quot;#,##0.00" sourceLinked="1"/>
        <c:majorTickMark val="none"/>
        <c:minorTickMark val="none"/>
        <c:tickLblPos val="nextTo"/>
        <c:spPr>
          <a:ln/>
        </c:spPr>
        <c:txPr>
          <a:bodyPr/>
          <a:lstStyle/>
          <a:p>
            <a:pPr lvl="0">
              <a:defRPr b="0" i="0">
                <a:solidFill>
                  <a:srgbClr val="000000"/>
                </a:solidFill>
                <a:latin typeface="Roboto"/>
              </a:defRPr>
            </a:pPr>
            <a:endParaRPr lang="en-US"/>
          </a:p>
        </c:txPr>
        <c:crossAx val="768340644"/>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'12-Edificio 9'!$A$52</c:f>
              <c:strCache>
                <c:ptCount val="1"/>
                <c:pt idx="0">
                  <c:v>Tipo de Combustible</c:v>
                </c:pt>
              </c:strCache>
            </c:strRef>
          </c:cat>
          <c:val>
            <c:numRef>
              <c:f>'12-Edificio 9'!$E$56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4FB-4F62-934C-ECCAB49A4CD9}"/>
            </c:ext>
          </c:extLst>
        </c:ser>
        <c:ser>
          <c:idx val="1"/>
          <c:order val="1"/>
          <c:spPr>
            <a:solidFill>
              <a:srgbClr val="C0504D"/>
            </a:solidFill>
            <a:ln cmpd="sng">
              <a:solidFill>
                <a:srgbClr val="000000"/>
              </a:solidFill>
            </a:ln>
          </c:spPr>
          <c:invertIfNegative val="1"/>
          <c:cat>
            <c:strRef>
              <c:f>'12-Edificio 9'!$A$52</c:f>
              <c:strCache>
                <c:ptCount val="1"/>
                <c:pt idx="0">
                  <c:v>Tipo de Combustible</c:v>
                </c:pt>
              </c:strCache>
            </c:strRef>
          </c:cat>
          <c:val>
            <c:numRef>
              <c:f>'12-Edificio 9'!$I$56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4FB-4F62-934C-ECCAB49A4CD9}"/>
            </c:ext>
          </c:extLst>
        </c:ser>
        <c:ser>
          <c:idx val="2"/>
          <c:order val="2"/>
          <c:spPr>
            <a:solidFill>
              <a:srgbClr val="9BBB59"/>
            </a:solidFill>
            <a:ln cmpd="sng">
              <a:solidFill>
                <a:srgbClr val="000000"/>
              </a:solidFill>
            </a:ln>
          </c:spPr>
          <c:invertIfNegative val="1"/>
          <c:cat>
            <c:strRef>
              <c:f>'12-Edificio 9'!$A$52</c:f>
              <c:strCache>
                <c:ptCount val="1"/>
                <c:pt idx="0">
                  <c:v>Tipo de Combustible</c:v>
                </c:pt>
              </c:strCache>
            </c:strRef>
          </c:cat>
          <c:val>
            <c:numRef>
              <c:f>'12-Edificio 9'!$M$56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4FB-4F62-934C-ECCAB49A4CD9}"/>
            </c:ext>
          </c:extLst>
        </c:ser>
        <c:ser>
          <c:idx val="3"/>
          <c:order val="3"/>
          <c:spPr>
            <a:solidFill>
              <a:srgbClr val="8064A2"/>
            </a:solidFill>
            <a:ln cmpd="sng">
              <a:solidFill>
                <a:srgbClr val="000000"/>
              </a:solidFill>
            </a:ln>
          </c:spPr>
          <c:invertIfNegative val="1"/>
          <c:cat>
            <c:strRef>
              <c:f>'12-Edificio 9'!$A$52</c:f>
              <c:strCache>
                <c:ptCount val="1"/>
                <c:pt idx="0">
                  <c:v>Tipo de Combustible</c:v>
                </c:pt>
              </c:strCache>
            </c:strRef>
          </c:cat>
          <c:val>
            <c:numRef>
              <c:f>'12-Edificio 9'!$Q$56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4FB-4F62-934C-ECCAB49A4CD9}"/>
            </c:ext>
          </c:extLst>
        </c:ser>
        <c:ser>
          <c:idx val="4"/>
          <c:order val="4"/>
          <c:invertIfNegative val="1"/>
          <c:cat>
            <c:strRef>
              <c:f>'12-Edificio 9'!$A$52</c:f>
              <c:strCache>
                <c:ptCount val="1"/>
                <c:pt idx="0">
                  <c:v>Tipo de Combustible</c:v>
                </c:pt>
              </c:strCache>
            </c:strRef>
          </c:cat>
          <c:val>
            <c:numRef>
              <c:f>'12-Edificio 9'!$U$56</c:f>
              <c:numCache>
                <c:formatCode>0.00</c:formatCode>
                <c:ptCount val="1"/>
                <c:pt idx="0">
                  <c:v>0</c:v>
                </c:pt>
              </c:numCache>
            </c:numRef>
          </c:val>
          <c:extLst>
            <c:ext xmlns:c16="http://schemas.microsoft.com/office/drawing/2014/chart" uri="{C3380CC4-5D6E-409C-BE32-E72D297353CC}">
              <c16:uniqueId val="{00000004-54FB-4F62-934C-ECCAB49A4CD9}"/>
            </c:ext>
          </c:extLst>
        </c:ser>
        <c:dLbls>
          <c:showLegendKey val="0"/>
          <c:showVal val="0"/>
          <c:showCatName val="0"/>
          <c:showSerName val="0"/>
          <c:showPercent val="0"/>
          <c:showBubbleSize val="0"/>
        </c:dLbls>
        <c:gapWidth val="150"/>
        <c:axId val="1291402556"/>
        <c:axId val="753702291"/>
      </c:barChart>
      <c:catAx>
        <c:axId val="1291402556"/>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753702291"/>
        <c:crosses val="autoZero"/>
        <c:auto val="1"/>
        <c:lblAlgn val="ctr"/>
        <c:lblOffset val="100"/>
        <c:noMultiLvlLbl val="1"/>
      </c:catAx>
      <c:valAx>
        <c:axId val="753702291"/>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1291402556"/>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'13-Edificio 10'!$A$53</c:f>
              <c:strCache>
                <c:ptCount val="1"/>
                <c:pt idx="0">
                  <c:v>Tipo de Combustible</c:v>
                </c:pt>
              </c:strCache>
            </c:strRef>
          </c:cat>
          <c:val>
            <c:numRef>
              <c:f>'13-Edificio 10'!$C$57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AE9-4179-AF61-2D76EC08D9E9}"/>
            </c:ext>
          </c:extLst>
        </c:ser>
        <c:ser>
          <c:idx val="1"/>
          <c:order val="1"/>
          <c:spPr>
            <a:solidFill>
              <a:srgbClr val="C0504D"/>
            </a:solidFill>
            <a:ln cmpd="sng">
              <a:solidFill>
                <a:srgbClr val="000000"/>
              </a:solidFill>
            </a:ln>
          </c:spPr>
          <c:invertIfNegative val="1"/>
          <c:cat>
            <c:strRef>
              <c:f>'13-Edificio 10'!$A$53</c:f>
              <c:strCache>
                <c:ptCount val="1"/>
                <c:pt idx="0">
                  <c:v>Tipo de Combustible</c:v>
                </c:pt>
              </c:strCache>
            </c:strRef>
          </c:cat>
          <c:val>
            <c:numRef>
              <c:f>'13-Edificio 10'!$G$57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AE9-4179-AF61-2D76EC08D9E9}"/>
            </c:ext>
          </c:extLst>
        </c:ser>
        <c:ser>
          <c:idx val="2"/>
          <c:order val="2"/>
          <c:spPr>
            <a:solidFill>
              <a:srgbClr val="9BBB59"/>
            </a:solidFill>
            <a:ln cmpd="sng">
              <a:solidFill>
                <a:srgbClr val="000000"/>
              </a:solidFill>
            </a:ln>
          </c:spPr>
          <c:invertIfNegative val="1"/>
          <c:cat>
            <c:strRef>
              <c:f>'13-Edificio 10'!$A$53</c:f>
              <c:strCache>
                <c:ptCount val="1"/>
                <c:pt idx="0">
                  <c:v>Tipo de Combustible</c:v>
                </c:pt>
              </c:strCache>
            </c:strRef>
          </c:cat>
          <c:val>
            <c:numRef>
              <c:f>'13-Edificio 10'!$K$57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AE9-4179-AF61-2D76EC08D9E9}"/>
            </c:ext>
          </c:extLst>
        </c:ser>
        <c:ser>
          <c:idx val="3"/>
          <c:order val="3"/>
          <c:spPr>
            <a:solidFill>
              <a:srgbClr val="8064A2"/>
            </a:solidFill>
            <a:ln cmpd="sng">
              <a:solidFill>
                <a:srgbClr val="000000"/>
              </a:solidFill>
            </a:ln>
          </c:spPr>
          <c:invertIfNegative val="1"/>
          <c:cat>
            <c:strRef>
              <c:f>'13-Edificio 10'!$A$53</c:f>
              <c:strCache>
                <c:ptCount val="1"/>
                <c:pt idx="0">
                  <c:v>Tipo de Combustible</c:v>
                </c:pt>
              </c:strCache>
            </c:strRef>
          </c:cat>
          <c:val>
            <c:numRef>
              <c:f>'13-Edificio 10'!$O$57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AE9-4179-AF61-2D76EC08D9E9}"/>
            </c:ext>
          </c:extLst>
        </c:ser>
        <c:ser>
          <c:idx val="4"/>
          <c:order val="4"/>
          <c:spPr>
            <a:solidFill>
              <a:srgbClr val="4BACC6"/>
            </a:solidFill>
            <a:ln cmpd="sng">
              <a:solidFill>
                <a:srgbClr val="000000"/>
              </a:solidFill>
            </a:ln>
          </c:spPr>
          <c:invertIfNegative val="1"/>
          <c:cat>
            <c:strRef>
              <c:f>'13-Edificio 10'!$A$53</c:f>
              <c:strCache>
                <c:ptCount val="1"/>
                <c:pt idx="0">
                  <c:v>Tipo de Combustible</c:v>
                </c:pt>
              </c:strCache>
            </c:strRef>
          </c:cat>
          <c:val>
            <c:numRef>
              <c:f>'13-Edificio 10'!$S$57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5AE9-4179-AF61-2D76EC08D9E9}"/>
            </c:ext>
          </c:extLst>
        </c:ser>
        <c:ser>
          <c:idx val="5"/>
          <c:order val="5"/>
          <c:invertIfNegative val="1"/>
          <c:cat>
            <c:strRef>
              <c:f>'13-Edificio 10'!$A$53</c:f>
              <c:strCache>
                <c:ptCount val="1"/>
                <c:pt idx="0">
                  <c:v>Tipo de Combustible</c:v>
                </c:pt>
              </c:strCache>
            </c:strRef>
          </c:cat>
          <c:val>
            <c:numRef>
              <c:f>'13-Edificio 10'!$W$57</c:f>
              <c:numCache>
                <c:formatCode>0.00</c:formatCode>
                <c:ptCount val="1"/>
                <c:pt idx="0">
                  <c:v>0</c:v>
                </c:pt>
              </c:numCache>
            </c:numRef>
          </c:val>
          <c:extLst>
            <c:ext xmlns:c16="http://schemas.microsoft.com/office/drawing/2014/chart" uri="{C3380CC4-5D6E-409C-BE32-E72D297353CC}">
              <c16:uniqueId val="{00000005-5AE9-4179-AF61-2D76EC08D9E9}"/>
            </c:ext>
          </c:extLst>
        </c:ser>
        <c:dLbls>
          <c:showLegendKey val="0"/>
          <c:showVal val="0"/>
          <c:showCatName val="0"/>
          <c:showSerName val="0"/>
          <c:showPercent val="0"/>
          <c:showBubbleSize val="0"/>
        </c:dLbls>
        <c:gapWidth val="150"/>
        <c:axId val="1561582659"/>
        <c:axId val="1110674149"/>
      </c:barChart>
      <c:catAx>
        <c:axId val="1561582659"/>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1110674149"/>
        <c:crosses val="autoZero"/>
        <c:auto val="1"/>
        <c:lblAlgn val="ctr"/>
        <c:lblOffset val="100"/>
        <c:noMultiLvlLbl val="1"/>
      </c:catAx>
      <c:valAx>
        <c:axId val="1110674149"/>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1561582659"/>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'13-Edificio 10'!$A$53</c:f>
              <c:strCache>
                <c:ptCount val="1"/>
                <c:pt idx="0">
                  <c:v>Tipo de Combustible</c:v>
                </c:pt>
              </c:strCache>
            </c:strRef>
          </c:cat>
          <c:val>
            <c:numRef>
              <c:f>'13-Edificio 10'!$D$57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3BE-4468-B1D3-E16FB41B8153}"/>
            </c:ext>
          </c:extLst>
        </c:ser>
        <c:ser>
          <c:idx val="1"/>
          <c:order val="1"/>
          <c:spPr>
            <a:solidFill>
              <a:srgbClr val="C0504D"/>
            </a:solidFill>
            <a:ln cmpd="sng">
              <a:solidFill>
                <a:srgbClr val="000000"/>
              </a:solidFill>
            </a:ln>
          </c:spPr>
          <c:invertIfNegative val="1"/>
          <c:cat>
            <c:strRef>
              <c:f>'13-Edificio 10'!$A$53</c:f>
              <c:strCache>
                <c:ptCount val="1"/>
                <c:pt idx="0">
                  <c:v>Tipo de Combustible</c:v>
                </c:pt>
              </c:strCache>
            </c:strRef>
          </c:cat>
          <c:val>
            <c:numRef>
              <c:f>'13-Edificio 10'!$H$57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3BE-4468-B1D3-E16FB41B8153}"/>
            </c:ext>
          </c:extLst>
        </c:ser>
        <c:ser>
          <c:idx val="2"/>
          <c:order val="2"/>
          <c:spPr>
            <a:solidFill>
              <a:srgbClr val="9BBB59"/>
            </a:solidFill>
            <a:ln cmpd="sng">
              <a:solidFill>
                <a:srgbClr val="000000"/>
              </a:solidFill>
            </a:ln>
          </c:spPr>
          <c:invertIfNegative val="1"/>
          <c:cat>
            <c:strRef>
              <c:f>'13-Edificio 10'!$A$53</c:f>
              <c:strCache>
                <c:ptCount val="1"/>
                <c:pt idx="0">
                  <c:v>Tipo de Combustible</c:v>
                </c:pt>
              </c:strCache>
            </c:strRef>
          </c:cat>
          <c:val>
            <c:numRef>
              <c:f>'13-Edificio 10'!$L$57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3BE-4468-B1D3-E16FB41B8153}"/>
            </c:ext>
          </c:extLst>
        </c:ser>
        <c:ser>
          <c:idx val="3"/>
          <c:order val="3"/>
          <c:spPr>
            <a:solidFill>
              <a:srgbClr val="8064A2"/>
            </a:solidFill>
            <a:ln cmpd="sng">
              <a:solidFill>
                <a:srgbClr val="000000"/>
              </a:solidFill>
            </a:ln>
          </c:spPr>
          <c:invertIfNegative val="1"/>
          <c:cat>
            <c:strRef>
              <c:f>'13-Edificio 10'!$A$53</c:f>
              <c:strCache>
                <c:ptCount val="1"/>
                <c:pt idx="0">
                  <c:v>Tipo de Combustible</c:v>
                </c:pt>
              </c:strCache>
            </c:strRef>
          </c:cat>
          <c:val>
            <c:numRef>
              <c:f>'13-Edificio 10'!$P$57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3BE-4468-B1D3-E16FB41B8153}"/>
            </c:ext>
          </c:extLst>
        </c:ser>
        <c:ser>
          <c:idx val="4"/>
          <c:order val="4"/>
          <c:spPr>
            <a:solidFill>
              <a:srgbClr val="4BACC6"/>
            </a:solidFill>
            <a:ln cmpd="sng">
              <a:solidFill>
                <a:srgbClr val="000000"/>
              </a:solidFill>
            </a:ln>
          </c:spPr>
          <c:invertIfNegative val="1"/>
          <c:cat>
            <c:strRef>
              <c:f>'13-Edificio 10'!$A$53</c:f>
              <c:strCache>
                <c:ptCount val="1"/>
                <c:pt idx="0">
                  <c:v>Tipo de Combustible</c:v>
                </c:pt>
              </c:strCache>
            </c:strRef>
          </c:cat>
          <c:val>
            <c:numRef>
              <c:f>'13-Edificio 10'!$T$57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13BE-4468-B1D3-E16FB41B8153}"/>
            </c:ext>
          </c:extLst>
        </c:ser>
        <c:ser>
          <c:idx val="5"/>
          <c:order val="5"/>
          <c:invertIfNegative val="1"/>
          <c:cat>
            <c:strRef>
              <c:f>'13-Edificio 10'!$A$53</c:f>
              <c:strCache>
                <c:ptCount val="1"/>
                <c:pt idx="0">
                  <c:v>Tipo de Combustible</c:v>
                </c:pt>
              </c:strCache>
            </c:strRef>
          </c:cat>
          <c:val>
            <c:numRef>
              <c:f>'13-Edificio 10'!$X$57</c:f>
              <c:numCache>
                <c:formatCode>"₡"#,##0.00</c:formatCode>
                <c:ptCount val="1"/>
                <c:pt idx="0">
                  <c:v>0</c:v>
                </c:pt>
              </c:numCache>
            </c:numRef>
          </c:val>
          <c:extLst>
            <c:ext xmlns:c16="http://schemas.microsoft.com/office/drawing/2014/chart" uri="{C3380CC4-5D6E-409C-BE32-E72D297353CC}">
              <c16:uniqueId val="{00000005-13BE-4468-B1D3-E16FB41B8153}"/>
            </c:ext>
          </c:extLst>
        </c:ser>
        <c:dLbls>
          <c:showLegendKey val="0"/>
          <c:showVal val="0"/>
          <c:showCatName val="0"/>
          <c:showSerName val="0"/>
          <c:showPercent val="0"/>
          <c:showBubbleSize val="0"/>
        </c:dLbls>
        <c:gapWidth val="150"/>
        <c:axId val="1961594147"/>
        <c:axId val="275540534"/>
      </c:barChart>
      <c:catAx>
        <c:axId val="1961594147"/>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275540534"/>
        <c:crosses val="autoZero"/>
        <c:auto val="1"/>
        <c:lblAlgn val="ctr"/>
        <c:lblOffset val="100"/>
        <c:noMultiLvlLbl val="1"/>
      </c:catAx>
      <c:valAx>
        <c:axId val="27554053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quot;₡&quot;#,##0.00" sourceLinked="1"/>
        <c:majorTickMark val="none"/>
        <c:minorTickMark val="none"/>
        <c:tickLblPos val="nextTo"/>
        <c:spPr>
          <a:ln/>
        </c:spPr>
        <c:txPr>
          <a:bodyPr/>
          <a:lstStyle/>
          <a:p>
            <a:pPr lvl="0">
              <a:defRPr b="0" i="0">
                <a:solidFill>
                  <a:srgbClr val="000000"/>
                </a:solidFill>
                <a:latin typeface="Roboto"/>
              </a:defRPr>
            </a:pPr>
            <a:endParaRPr lang="en-US"/>
          </a:p>
        </c:txPr>
        <c:crossAx val="1961594147"/>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lang="en-US"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CTLSC!$A$53</c:f>
              <c:strCache>
                <c:ptCount val="1"/>
                <c:pt idx="0">
                  <c:v>Tipo de Combustible</c:v>
                </c:pt>
              </c:strCache>
            </c:strRef>
          </c:cat>
          <c:val>
            <c:numRef>
              <c:f>CTLSC!$E$57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FFD-4C78-BC98-94AB865459CA}"/>
            </c:ext>
          </c:extLst>
        </c:ser>
        <c:ser>
          <c:idx val="1"/>
          <c:order val="1"/>
          <c:spPr>
            <a:solidFill>
              <a:srgbClr val="C0504D"/>
            </a:solidFill>
            <a:ln cmpd="sng">
              <a:solidFill>
                <a:srgbClr val="000000"/>
              </a:solidFill>
            </a:ln>
          </c:spPr>
          <c:invertIfNegative val="1"/>
          <c:cat>
            <c:strRef>
              <c:f>CTLSC!$A$53</c:f>
              <c:strCache>
                <c:ptCount val="1"/>
                <c:pt idx="0">
                  <c:v>Tipo de Combustible</c:v>
                </c:pt>
              </c:strCache>
            </c:strRef>
          </c:cat>
          <c:val>
            <c:numRef>
              <c:f>CTLSC!$I$57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FFD-4C78-BC98-94AB865459CA}"/>
            </c:ext>
          </c:extLst>
        </c:ser>
        <c:ser>
          <c:idx val="2"/>
          <c:order val="2"/>
          <c:spPr>
            <a:solidFill>
              <a:srgbClr val="9BBB59"/>
            </a:solidFill>
            <a:ln cmpd="sng">
              <a:solidFill>
                <a:srgbClr val="000000"/>
              </a:solidFill>
            </a:ln>
          </c:spPr>
          <c:invertIfNegative val="1"/>
          <c:cat>
            <c:strRef>
              <c:f>CTLSC!$A$53</c:f>
              <c:strCache>
                <c:ptCount val="1"/>
                <c:pt idx="0">
                  <c:v>Tipo de Combustible</c:v>
                </c:pt>
              </c:strCache>
            </c:strRef>
          </c:cat>
          <c:val>
            <c:numRef>
              <c:f>CTLSC!$M$57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FFD-4C78-BC98-94AB865459CA}"/>
            </c:ext>
          </c:extLst>
        </c:ser>
        <c:ser>
          <c:idx val="3"/>
          <c:order val="3"/>
          <c:spPr>
            <a:solidFill>
              <a:srgbClr val="8064A2"/>
            </a:solidFill>
            <a:ln cmpd="sng">
              <a:solidFill>
                <a:srgbClr val="000000"/>
              </a:solidFill>
            </a:ln>
          </c:spPr>
          <c:invertIfNegative val="1"/>
          <c:cat>
            <c:strRef>
              <c:f>CTLSC!$A$53</c:f>
              <c:strCache>
                <c:ptCount val="1"/>
                <c:pt idx="0">
                  <c:v>Tipo de Combustible</c:v>
                </c:pt>
              </c:strCache>
            </c:strRef>
          </c:cat>
          <c:val>
            <c:numRef>
              <c:f>CTLSC!$Q$57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FFD-4C78-BC98-94AB865459CA}"/>
            </c:ext>
          </c:extLst>
        </c:ser>
        <c:ser>
          <c:idx val="4"/>
          <c:order val="4"/>
          <c:invertIfNegative val="1"/>
          <c:cat>
            <c:strRef>
              <c:f>CTLSC!$A$53</c:f>
              <c:strCache>
                <c:ptCount val="1"/>
                <c:pt idx="0">
                  <c:v>Tipo de Combustible</c:v>
                </c:pt>
              </c:strCache>
            </c:strRef>
          </c:cat>
          <c:val>
            <c:numRef>
              <c:f>CTLSC!$U$57</c:f>
              <c:numCache>
                <c:formatCode>0.00</c:formatCode>
                <c:ptCount val="1"/>
                <c:pt idx="0">
                  <c:v>0</c:v>
                </c:pt>
              </c:numCache>
            </c:numRef>
          </c:val>
          <c:extLst>
            <c:ext xmlns:c16="http://schemas.microsoft.com/office/drawing/2014/chart" uri="{C3380CC4-5D6E-409C-BE32-E72D297353CC}">
              <c16:uniqueId val="{00000004-FFFD-4C78-BC98-94AB865459CA}"/>
            </c:ext>
          </c:extLst>
        </c:ser>
        <c:dLbls>
          <c:showLegendKey val="0"/>
          <c:showVal val="0"/>
          <c:showCatName val="0"/>
          <c:showSerName val="0"/>
          <c:showPercent val="0"/>
          <c:showBubbleSize val="0"/>
        </c:dLbls>
        <c:gapWidth val="150"/>
        <c:axId val="1505967857"/>
        <c:axId val="2039981675"/>
      </c:barChart>
      <c:catAx>
        <c:axId val="1505967857"/>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2039981675"/>
        <c:crosses val="autoZero"/>
        <c:auto val="1"/>
        <c:lblAlgn val="ctr"/>
        <c:lblOffset val="100"/>
        <c:noMultiLvlLbl val="1"/>
      </c:catAx>
      <c:valAx>
        <c:axId val="2039981675"/>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1505967857"/>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'13-Edificio 10'!$A$53</c:f>
              <c:strCache>
                <c:ptCount val="1"/>
                <c:pt idx="0">
                  <c:v>Tipo de Combustible</c:v>
                </c:pt>
              </c:strCache>
            </c:strRef>
          </c:cat>
          <c:val>
            <c:numRef>
              <c:f>'13-Edificio 10'!$E$57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487-4F86-9B54-1837B303CFE6}"/>
            </c:ext>
          </c:extLst>
        </c:ser>
        <c:ser>
          <c:idx val="1"/>
          <c:order val="1"/>
          <c:spPr>
            <a:solidFill>
              <a:srgbClr val="C0504D"/>
            </a:solidFill>
            <a:ln cmpd="sng">
              <a:solidFill>
                <a:srgbClr val="000000"/>
              </a:solidFill>
            </a:ln>
          </c:spPr>
          <c:invertIfNegative val="1"/>
          <c:cat>
            <c:strRef>
              <c:f>'13-Edificio 10'!$A$53</c:f>
              <c:strCache>
                <c:ptCount val="1"/>
                <c:pt idx="0">
                  <c:v>Tipo de Combustible</c:v>
                </c:pt>
              </c:strCache>
            </c:strRef>
          </c:cat>
          <c:val>
            <c:numRef>
              <c:f>'13-Edificio 10'!$I$57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487-4F86-9B54-1837B303CFE6}"/>
            </c:ext>
          </c:extLst>
        </c:ser>
        <c:ser>
          <c:idx val="2"/>
          <c:order val="2"/>
          <c:spPr>
            <a:solidFill>
              <a:srgbClr val="9BBB59"/>
            </a:solidFill>
            <a:ln cmpd="sng">
              <a:solidFill>
                <a:srgbClr val="000000"/>
              </a:solidFill>
            </a:ln>
          </c:spPr>
          <c:invertIfNegative val="1"/>
          <c:cat>
            <c:strRef>
              <c:f>'13-Edificio 10'!$A$53</c:f>
              <c:strCache>
                <c:ptCount val="1"/>
                <c:pt idx="0">
                  <c:v>Tipo de Combustible</c:v>
                </c:pt>
              </c:strCache>
            </c:strRef>
          </c:cat>
          <c:val>
            <c:numRef>
              <c:f>'13-Edificio 10'!$M$57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487-4F86-9B54-1837B303CFE6}"/>
            </c:ext>
          </c:extLst>
        </c:ser>
        <c:ser>
          <c:idx val="3"/>
          <c:order val="3"/>
          <c:spPr>
            <a:solidFill>
              <a:srgbClr val="8064A2"/>
            </a:solidFill>
            <a:ln cmpd="sng">
              <a:solidFill>
                <a:srgbClr val="000000"/>
              </a:solidFill>
            </a:ln>
          </c:spPr>
          <c:invertIfNegative val="1"/>
          <c:cat>
            <c:strRef>
              <c:f>'13-Edificio 10'!$A$53</c:f>
              <c:strCache>
                <c:ptCount val="1"/>
                <c:pt idx="0">
                  <c:v>Tipo de Combustible</c:v>
                </c:pt>
              </c:strCache>
            </c:strRef>
          </c:cat>
          <c:val>
            <c:numRef>
              <c:f>'13-Edificio 10'!$Q$57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A487-4F86-9B54-1837B303CFE6}"/>
            </c:ext>
          </c:extLst>
        </c:ser>
        <c:ser>
          <c:idx val="4"/>
          <c:order val="4"/>
          <c:invertIfNegative val="1"/>
          <c:cat>
            <c:strRef>
              <c:f>'13-Edificio 10'!$A$53</c:f>
              <c:strCache>
                <c:ptCount val="1"/>
                <c:pt idx="0">
                  <c:v>Tipo de Combustible</c:v>
                </c:pt>
              </c:strCache>
            </c:strRef>
          </c:cat>
          <c:val>
            <c:numRef>
              <c:f>'13-Edificio 10'!$U$57</c:f>
              <c:numCache>
                <c:formatCode>0.00</c:formatCode>
                <c:ptCount val="1"/>
                <c:pt idx="0">
                  <c:v>0</c:v>
                </c:pt>
              </c:numCache>
            </c:numRef>
          </c:val>
          <c:extLst>
            <c:ext xmlns:c16="http://schemas.microsoft.com/office/drawing/2014/chart" uri="{C3380CC4-5D6E-409C-BE32-E72D297353CC}">
              <c16:uniqueId val="{00000004-A487-4F86-9B54-1837B303CFE6}"/>
            </c:ext>
          </c:extLst>
        </c:ser>
        <c:dLbls>
          <c:showLegendKey val="0"/>
          <c:showVal val="0"/>
          <c:showCatName val="0"/>
          <c:showSerName val="0"/>
          <c:showPercent val="0"/>
          <c:showBubbleSize val="0"/>
        </c:dLbls>
        <c:gapWidth val="150"/>
        <c:axId val="624771536"/>
        <c:axId val="367010908"/>
      </c:barChart>
      <c:catAx>
        <c:axId val="624771536"/>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367010908"/>
        <c:crosses val="autoZero"/>
        <c:auto val="1"/>
        <c:lblAlgn val="ctr"/>
        <c:lblOffset val="100"/>
        <c:noMultiLvlLbl val="1"/>
      </c:catAx>
      <c:valAx>
        <c:axId val="36701090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624771536"/>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lang="en-US"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'5-Edificio 2'!$A$53</c:f>
              <c:strCache>
                <c:ptCount val="1"/>
                <c:pt idx="0">
                  <c:v>Tipo de Combustible</c:v>
                </c:pt>
              </c:strCache>
            </c:strRef>
          </c:cat>
          <c:val>
            <c:numRef>
              <c:f>'5-Edificio 2'!$C$57</c:f>
              <c:numCache>
                <c:formatCode>0.00</c:formatCode>
                <c:ptCount val="1"/>
                <c:pt idx="0">
                  <c:v>219.69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C33-4257-A7E5-83350A5144EF}"/>
            </c:ext>
          </c:extLst>
        </c:ser>
        <c:ser>
          <c:idx val="1"/>
          <c:order val="1"/>
          <c:spPr>
            <a:solidFill>
              <a:srgbClr val="C0504D"/>
            </a:solidFill>
            <a:ln cmpd="sng">
              <a:solidFill>
                <a:srgbClr val="000000"/>
              </a:solidFill>
            </a:ln>
          </c:spPr>
          <c:invertIfNegative val="1"/>
          <c:cat>
            <c:strRef>
              <c:f>'5-Edificio 2'!$A$53</c:f>
              <c:strCache>
                <c:ptCount val="1"/>
                <c:pt idx="0">
                  <c:v>Tipo de Combustible</c:v>
                </c:pt>
              </c:strCache>
            </c:strRef>
          </c:cat>
          <c:val>
            <c:numRef>
              <c:f>'5-Edificio 2'!$G$57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C33-4257-A7E5-83350A5144EF}"/>
            </c:ext>
          </c:extLst>
        </c:ser>
        <c:ser>
          <c:idx val="2"/>
          <c:order val="2"/>
          <c:spPr>
            <a:solidFill>
              <a:srgbClr val="9BBB59"/>
            </a:solidFill>
            <a:ln cmpd="sng">
              <a:solidFill>
                <a:srgbClr val="000000"/>
              </a:solidFill>
            </a:ln>
          </c:spPr>
          <c:invertIfNegative val="1"/>
          <c:cat>
            <c:strRef>
              <c:f>'5-Edificio 2'!$A$53</c:f>
              <c:strCache>
                <c:ptCount val="1"/>
                <c:pt idx="0">
                  <c:v>Tipo de Combustible</c:v>
                </c:pt>
              </c:strCache>
            </c:strRef>
          </c:cat>
          <c:val>
            <c:numRef>
              <c:f>'5-Edificio 2'!$K$57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C33-4257-A7E5-83350A5144EF}"/>
            </c:ext>
          </c:extLst>
        </c:ser>
        <c:ser>
          <c:idx val="3"/>
          <c:order val="3"/>
          <c:spPr>
            <a:solidFill>
              <a:srgbClr val="8064A2"/>
            </a:solidFill>
            <a:ln cmpd="sng">
              <a:solidFill>
                <a:srgbClr val="000000"/>
              </a:solidFill>
            </a:ln>
          </c:spPr>
          <c:invertIfNegative val="1"/>
          <c:cat>
            <c:strRef>
              <c:f>'5-Edificio 2'!$A$53</c:f>
              <c:strCache>
                <c:ptCount val="1"/>
                <c:pt idx="0">
                  <c:v>Tipo de Combustible</c:v>
                </c:pt>
              </c:strCache>
            </c:strRef>
          </c:cat>
          <c:val>
            <c:numRef>
              <c:f>'5-Edificio 2'!$O$57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2C33-4257-A7E5-83350A5144EF}"/>
            </c:ext>
          </c:extLst>
        </c:ser>
        <c:ser>
          <c:idx val="4"/>
          <c:order val="4"/>
          <c:spPr>
            <a:solidFill>
              <a:srgbClr val="4BACC6"/>
            </a:solidFill>
            <a:ln cmpd="sng">
              <a:solidFill>
                <a:srgbClr val="000000"/>
              </a:solidFill>
            </a:ln>
          </c:spPr>
          <c:invertIfNegative val="1"/>
          <c:cat>
            <c:strRef>
              <c:f>'5-Edificio 2'!$A$53</c:f>
              <c:strCache>
                <c:ptCount val="1"/>
                <c:pt idx="0">
                  <c:v>Tipo de Combustible</c:v>
                </c:pt>
              </c:strCache>
            </c:strRef>
          </c:cat>
          <c:val>
            <c:numRef>
              <c:f>'5-Edificio 2'!$S$57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2C33-4257-A7E5-83350A5144EF}"/>
            </c:ext>
          </c:extLst>
        </c:ser>
        <c:ser>
          <c:idx val="5"/>
          <c:order val="5"/>
          <c:invertIfNegative val="1"/>
          <c:cat>
            <c:strRef>
              <c:f>'5-Edificio 2'!$A$53</c:f>
              <c:strCache>
                <c:ptCount val="1"/>
                <c:pt idx="0">
                  <c:v>Tipo de Combustible</c:v>
                </c:pt>
              </c:strCache>
            </c:strRef>
          </c:cat>
          <c:val>
            <c:numRef>
              <c:f>'5-Edificio 2'!$W$57</c:f>
              <c:numCache>
                <c:formatCode>0.00</c:formatCode>
                <c:ptCount val="1"/>
                <c:pt idx="0">
                  <c:v>0</c:v>
                </c:pt>
              </c:numCache>
            </c:numRef>
          </c:val>
          <c:extLst>
            <c:ext xmlns:c16="http://schemas.microsoft.com/office/drawing/2014/chart" uri="{C3380CC4-5D6E-409C-BE32-E72D297353CC}">
              <c16:uniqueId val="{00000005-2C33-4257-A7E5-83350A5144EF}"/>
            </c:ext>
          </c:extLst>
        </c:ser>
        <c:dLbls>
          <c:showLegendKey val="0"/>
          <c:showVal val="0"/>
          <c:showCatName val="0"/>
          <c:showSerName val="0"/>
          <c:showPercent val="0"/>
          <c:showBubbleSize val="0"/>
        </c:dLbls>
        <c:gapWidth val="150"/>
        <c:axId val="1215358525"/>
        <c:axId val="1227697076"/>
      </c:barChart>
      <c:catAx>
        <c:axId val="1215358525"/>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1227697076"/>
        <c:crosses val="autoZero"/>
        <c:auto val="1"/>
        <c:lblAlgn val="ctr"/>
        <c:lblOffset val="100"/>
        <c:noMultiLvlLbl val="1"/>
      </c:catAx>
      <c:valAx>
        <c:axId val="122769707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1215358525"/>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lang="en-US"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'5-Edificio 2'!$A$53</c:f>
              <c:strCache>
                <c:ptCount val="1"/>
                <c:pt idx="0">
                  <c:v>Tipo de Combustible</c:v>
                </c:pt>
              </c:strCache>
            </c:strRef>
          </c:cat>
          <c:val>
            <c:numRef>
              <c:f>'5-Edificio 2'!$D$57</c:f>
              <c:numCache>
                <c:formatCode>"₡"#,##0.00</c:formatCode>
                <c:ptCount val="1"/>
                <c:pt idx="0">
                  <c:v>138256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F7E-4BF8-BB67-5C002BE08D16}"/>
            </c:ext>
          </c:extLst>
        </c:ser>
        <c:ser>
          <c:idx val="1"/>
          <c:order val="1"/>
          <c:spPr>
            <a:solidFill>
              <a:srgbClr val="C0504D"/>
            </a:solidFill>
            <a:ln cmpd="sng">
              <a:solidFill>
                <a:srgbClr val="000000"/>
              </a:solidFill>
            </a:ln>
          </c:spPr>
          <c:invertIfNegative val="1"/>
          <c:cat>
            <c:strRef>
              <c:f>'5-Edificio 2'!$A$53</c:f>
              <c:strCache>
                <c:ptCount val="1"/>
                <c:pt idx="0">
                  <c:v>Tipo de Combustible</c:v>
                </c:pt>
              </c:strCache>
            </c:strRef>
          </c:cat>
          <c:val>
            <c:numRef>
              <c:f>'5-Edificio 2'!$H$57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F7E-4BF8-BB67-5C002BE08D16}"/>
            </c:ext>
          </c:extLst>
        </c:ser>
        <c:ser>
          <c:idx val="2"/>
          <c:order val="2"/>
          <c:spPr>
            <a:solidFill>
              <a:srgbClr val="9BBB59"/>
            </a:solidFill>
            <a:ln cmpd="sng">
              <a:solidFill>
                <a:srgbClr val="000000"/>
              </a:solidFill>
            </a:ln>
          </c:spPr>
          <c:invertIfNegative val="1"/>
          <c:cat>
            <c:strRef>
              <c:f>'5-Edificio 2'!$A$53</c:f>
              <c:strCache>
                <c:ptCount val="1"/>
                <c:pt idx="0">
                  <c:v>Tipo de Combustible</c:v>
                </c:pt>
              </c:strCache>
            </c:strRef>
          </c:cat>
          <c:val>
            <c:numRef>
              <c:f>'5-Edificio 2'!$L$57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F7E-4BF8-BB67-5C002BE08D16}"/>
            </c:ext>
          </c:extLst>
        </c:ser>
        <c:ser>
          <c:idx val="3"/>
          <c:order val="3"/>
          <c:spPr>
            <a:solidFill>
              <a:srgbClr val="8064A2"/>
            </a:solidFill>
            <a:ln cmpd="sng">
              <a:solidFill>
                <a:srgbClr val="000000"/>
              </a:solidFill>
            </a:ln>
          </c:spPr>
          <c:invertIfNegative val="1"/>
          <c:cat>
            <c:strRef>
              <c:f>'5-Edificio 2'!$A$53</c:f>
              <c:strCache>
                <c:ptCount val="1"/>
                <c:pt idx="0">
                  <c:v>Tipo de Combustible</c:v>
                </c:pt>
              </c:strCache>
            </c:strRef>
          </c:cat>
          <c:val>
            <c:numRef>
              <c:f>'5-Edificio 2'!$P$57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F7E-4BF8-BB67-5C002BE08D16}"/>
            </c:ext>
          </c:extLst>
        </c:ser>
        <c:ser>
          <c:idx val="4"/>
          <c:order val="4"/>
          <c:spPr>
            <a:solidFill>
              <a:srgbClr val="4BACC6"/>
            </a:solidFill>
            <a:ln cmpd="sng">
              <a:solidFill>
                <a:srgbClr val="000000"/>
              </a:solidFill>
            </a:ln>
          </c:spPr>
          <c:invertIfNegative val="1"/>
          <c:cat>
            <c:strRef>
              <c:f>'5-Edificio 2'!$A$53</c:f>
              <c:strCache>
                <c:ptCount val="1"/>
                <c:pt idx="0">
                  <c:v>Tipo de Combustible</c:v>
                </c:pt>
              </c:strCache>
            </c:strRef>
          </c:cat>
          <c:val>
            <c:numRef>
              <c:f>'5-Edificio 2'!$T$57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FF7E-4BF8-BB67-5C002BE08D16}"/>
            </c:ext>
          </c:extLst>
        </c:ser>
        <c:ser>
          <c:idx val="5"/>
          <c:order val="5"/>
          <c:invertIfNegative val="1"/>
          <c:cat>
            <c:strRef>
              <c:f>'5-Edificio 2'!$A$53</c:f>
              <c:strCache>
                <c:ptCount val="1"/>
                <c:pt idx="0">
                  <c:v>Tipo de Combustible</c:v>
                </c:pt>
              </c:strCache>
            </c:strRef>
          </c:cat>
          <c:val>
            <c:numRef>
              <c:f>'5-Edificio 2'!$X$57</c:f>
              <c:numCache>
                <c:formatCode>"₡"#,##0.00</c:formatCode>
                <c:ptCount val="1"/>
                <c:pt idx="0">
                  <c:v>0</c:v>
                </c:pt>
              </c:numCache>
            </c:numRef>
          </c:val>
          <c:extLst>
            <c:ext xmlns:c16="http://schemas.microsoft.com/office/drawing/2014/chart" uri="{C3380CC4-5D6E-409C-BE32-E72D297353CC}">
              <c16:uniqueId val="{00000005-FF7E-4BF8-BB67-5C002BE08D16}"/>
            </c:ext>
          </c:extLst>
        </c:ser>
        <c:dLbls>
          <c:showLegendKey val="0"/>
          <c:showVal val="0"/>
          <c:showCatName val="0"/>
          <c:showSerName val="0"/>
          <c:showPercent val="0"/>
          <c:showBubbleSize val="0"/>
        </c:dLbls>
        <c:gapWidth val="150"/>
        <c:axId val="1186586379"/>
        <c:axId val="991986587"/>
      </c:barChart>
      <c:catAx>
        <c:axId val="1186586379"/>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991986587"/>
        <c:crosses val="autoZero"/>
        <c:auto val="1"/>
        <c:lblAlgn val="ctr"/>
        <c:lblOffset val="100"/>
        <c:noMultiLvlLbl val="1"/>
      </c:catAx>
      <c:valAx>
        <c:axId val="991986587"/>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quot;₡&quot;#,##0.00" sourceLinked="1"/>
        <c:majorTickMark val="none"/>
        <c:minorTickMark val="none"/>
        <c:tickLblPos val="nextTo"/>
        <c:spPr>
          <a:ln/>
        </c:spPr>
        <c:txPr>
          <a:bodyPr/>
          <a:lstStyle/>
          <a:p>
            <a:pPr lvl="0">
              <a:defRPr b="0" i="0">
                <a:solidFill>
                  <a:srgbClr val="000000"/>
                </a:solidFill>
                <a:latin typeface="Roboto"/>
              </a:defRPr>
            </a:pPr>
            <a:endParaRPr lang="en-US"/>
          </a:p>
        </c:txPr>
        <c:crossAx val="1186586379"/>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'5-Edificio 2'!$A$53</c:f>
              <c:strCache>
                <c:ptCount val="1"/>
                <c:pt idx="0">
                  <c:v>Tipo de Combustible</c:v>
                </c:pt>
              </c:strCache>
            </c:strRef>
          </c:cat>
          <c:val>
            <c:numRef>
              <c:f>'5-Edificio 2'!$E$57</c:f>
              <c:numCache>
                <c:formatCode>0.00</c:formatCode>
                <c:ptCount val="1"/>
                <c:pt idx="0">
                  <c:v>3475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72C-448F-81B6-E9187794E21B}"/>
            </c:ext>
          </c:extLst>
        </c:ser>
        <c:ser>
          <c:idx val="1"/>
          <c:order val="1"/>
          <c:spPr>
            <a:solidFill>
              <a:srgbClr val="C0504D"/>
            </a:solidFill>
            <a:ln cmpd="sng">
              <a:solidFill>
                <a:srgbClr val="000000"/>
              </a:solidFill>
            </a:ln>
          </c:spPr>
          <c:invertIfNegative val="1"/>
          <c:cat>
            <c:strRef>
              <c:f>'5-Edificio 2'!$A$53</c:f>
              <c:strCache>
                <c:ptCount val="1"/>
                <c:pt idx="0">
                  <c:v>Tipo de Combustible</c:v>
                </c:pt>
              </c:strCache>
            </c:strRef>
          </c:cat>
          <c:val>
            <c:numRef>
              <c:f>'5-Edificio 2'!$I$57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72C-448F-81B6-E9187794E21B}"/>
            </c:ext>
          </c:extLst>
        </c:ser>
        <c:ser>
          <c:idx val="2"/>
          <c:order val="2"/>
          <c:spPr>
            <a:solidFill>
              <a:srgbClr val="9BBB59"/>
            </a:solidFill>
            <a:ln cmpd="sng">
              <a:solidFill>
                <a:srgbClr val="000000"/>
              </a:solidFill>
            </a:ln>
          </c:spPr>
          <c:invertIfNegative val="1"/>
          <c:cat>
            <c:strRef>
              <c:f>'5-Edificio 2'!$A$53</c:f>
              <c:strCache>
                <c:ptCount val="1"/>
                <c:pt idx="0">
                  <c:v>Tipo de Combustible</c:v>
                </c:pt>
              </c:strCache>
            </c:strRef>
          </c:cat>
          <c:val>
            <c:numRef>
              <c:f>'5-Edificio 2'!$M$57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72C-448F-81B6-E9187794E21B}"/>
            </c:ext>
          </c:extLst>
        </c:ser>
        <c:ser>
          <c:idx val="3"/>
          <c:order val="3"/>
          <c:spPr>
            <a:solidFill>
              <a:srgbClr val="8064A2"/>
            </a:solidFill>
            <a:ln cmpd="sng">
              <a:solidFill>
                <a:srgbClr val="000000"/>
              </a:solidFill>
            </a:ln>
          </c:spPr>
          <c:invertIfNegative val="1"/>
          <c:cat>
            <c:strRef>
              <c:f>'5-Edificio 2'!$A$53</c:f>
              <c:strCache>
                <c:ptCount val="1"/>
                <c:pt idx="0">
                  <c:v>Tipo de Combustible</c:v>
                </c:pt>
              </c:strCache>
            </c:strRef>
          </c:cat>
          <c:val>
            <c:numRef>
              <c:f>'5-Edificio 2'!$Q$57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872C-448F-81B6-E9187794E21B}"/>
            </c:ext>
          </c:extLst>
        </c:ser>
        <c:ser>
          <c:idx val="4"/>
          <c:order val="4"/>
          <c:invertIfNegative val="1"/>
          <c:cat>
            <c:strRef>
              <c:f>'5-Edificio 2'!$A$53</c:f>
              <c:strCache>
                <c:ptCount val="1"/>
                <c:pt idx="0">
                  <c:v>Tipo de Combustible</c:v>
                </c:pt>
              </c:strCache>
            </c:strRef>
          </c:cat>
          <c:val>
            <c:numRef>
              <c:f>'5-Edificio 2'!$U$57</c:f>
              <c:numCache>
                <c:formatCode>0.00</c:formatCode>
                <c:ptCount val="1"/>
                <c:pt idx="0">
                  <c:v>0</c:v>
                </c:pt>
              </c:numCache>
            </c:numRef>
          </c:val>
          <c:extLst>
            <c:ext xmlns:c16="http://schemas.microsoft.com/office/drawing/2014/chart" uri="{C3380CC4-5D6E-409C-BE32-E72D297353CC}">
              <c16:uniqueId val="{00000004-872C-448F-81B6-E9187794E21B}"/>
            </c:ext>
          </c:extLst>
        </c:ser>
        <c:dLbls>
          <c:showLegendKey val="0"/>
          <c:showVal val="0"/>
          <c:showCatName val="0"/>
          <c:showSerName val="0"/>
          <c:showPercent val="0"/>
          <c:showBubbleSize val="0"/>
        </c:dLbls>
        <c:gapWidth val="150"/>
        <c:axId val="1366476386"/>
        <c:axId val="1646321169"/>
      </c:barChart>
      <c:catAx>
        <c:axId val="1366476386"/>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1646321169"/>
        <c:crosses val="autoZero"/>
        <c:auto val="1"/>
        <c:lblAlgn val="ctr"/>
        <c:lblOffset val="100"/>
        <c:noMultiLvlLbl val="1"/>
      </c:catAx>
      <c:valAx>
        <c:axId val="1646321169"/>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1366476386"/>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lang="en-US"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'6-Edificio 3'!$A$53</c:f>
              <c:strCache>
                <c:ptCount val="1"/>
                <c:pt idx="0">
                  <c:v>Tipo de Combustible</c:v>
                </c:pt>
              </c:strCache>
            </c:strRef>
          </c:cat>
          <c:val>
            <c:numRef>
              <c:f>'6-Edificio 3'!$C$57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FD8-4CC3-9E14-FBD8F44DD234}"/>
            </c:ext>
          </c:extLst>
        </c:ser>
        <c:ser>
          <c:idx val="1"/>
          <c:order val="1"/>
          <c:spPr>
            <a:solidFill>
              <a:srgbClr val="C0504D"/>
            </a:solidFill>
            <a:ln cmpd="sng">
              <a:solidFill>
                <a:srgbClr val="000000"/>
              </a:solidFill>
            </a:ln>
          </c:spPr>
          <c:invertIfNegative val="1"/>
          <c:cat>
            <c:strRef>
              <c:f>'6-Edificio 3'!$A$53</c:f>
              <c:strCache>
                <c:ptCount val="1"/>
                <c:pt idx="0">
                  <c:v>Tipo de Combustible</c:v>
                </c:pt>
              </c:strCache>
            </c:strRef>
          </c:cat>
          <c:val>
            <c:numRef>
              <c:f>'6-Edificio 3'!$G$57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FD8-4CC3-9E14-FBD8F44DD234}"/>
            </c:ext>
          </c:extLst>
        </c:ser>
        <c:ser>
          <c:idx val="2"/>
          <c:order val="2"/>
          <c:spPr>
            <a:solidFill>
              <a:srgbClr val="9BBB59"/>
            </a:solidFill>
            <a:ln cmpd="sng">
              <a:solidFill>
                <a:srgbClr val="000000"/>
              </a:solidFill>
            </a:ln>
          </c:spPr>
          <c:invertIfNegative val="1"/>
          <c:cat>
            <c:strRef>
              <c:f>'6-Edificio 3'!$A$53</c:f>
              <c:strCache>
                <c:ptCount val="1"/>
                <c:pt idx="0">
                  <c:v>Tipo de Combustible</c:v>
                </c:pt>
              </c:strCache>
            </c:strRef>
          </c:cat>
          <c:val>
            <c:numRef>
              <c:f>'6-Edificio 3'!$K$57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FD8-4CC3-9E14-FBD8F44DD234}"/>
            </c:ext>
          </c:extLst>
        </c:ser>
        <c:ser>
          <c:idx val="3"/>
          <c:order val="3"/>
          <c:spPr>
            <a:solidFill>
              <a:srgbClr val="8064A2"/>
            </a:solidFill>
            <a:ln cmpd="sng">
              <a:solidFill>
                <a:srgbClr val="000000"/>
              </a:solidFill>
            </a:ln>
          </c:spPr>
          <c:invertIfNegative val="1"/>
          <c:cat>
            <c:strRef>
              <c:f>'6-Edificio 3'!$A$53</c:f>
              <c:strCache>
                <c:ptCount val="1"/>
                <c:pt idx="0">
                  <c:v>Tipo de Combustible</c:v>
                </c:pt>
              </c:strCache>
            </c:strRef>
          </c:cat>
          <c:val>
            <c:numRef>
              <c:f>'6-Edificio 3'!$O$57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FD8-4CC3-9E14-FBD8F44DD234}"/>
            </c:ext>
          </c:extLst>
        </c:ser>
        <c:ser>
          <c:idx val="4"/>
          <c:order val="4"/>
          <c:spPr>
            <a:solidFill>
              <a:srgbClr val="4BACC6"/>
            </a:solidFill>
            <a:ln cmpd="sng">
              <a:solidFill>
                <a:srgbClr val="000000"/>
              </a:solidFill>
            </a:ln>
          </c:spPr>
          <c:invertIfNegative val="1"/>
          <c:cat>
            <c:strRef>
              <c:f>'6-Edificio 3'!$A$53</c:f>
              <c:strCache>
                <c:ptCount val="1"/>
                <c:pt idx="0">
                  <c:v>Tipo de Combustible</c:v>
                </c:pt>
              </c:strCache>
            </c:strRef>
          </c:cat>
          <c:val>
            <c:numRef>
              <c:f>'6-Edificio 3'!$S$57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1FD8-4CC3-9E14-FBD8F44DD234}"/>
            </c:ext>
          </c:extLst>
        </c:ser>
        <c:ser>
          <c:idx val="5"/>
          <c:order val="5"/>
          <c:invertIfNegative val="1"/>
          <c:cat>
            <c:strRef>
              <c:f>'6-Edificio 3'!$A$53</c:f>
              <c:strCache>
                <c:ptCount val="1"/>
                <c:pt idx="0">
                  <c:v>Tipo de Combustible</c:v>
                </c:pt>
              </c:strCache>
            </c:strRef>
          </c:cat>
          <c:val>
            <c:numRef>
              <c:f>'6-Edificio 3'!$W$57</c:f>
              <c:numCache>
                <c:formatCode>0.00</c:formatCode>
                <c:ptCount val="1"/>
                <c:pt idx="0">
                  <c:v>0</c:v>
                </c:pt>
              </c:numCache>
            </c:numRef>
          </c:val>
          <c:extLst>
            <c:ext xmlns:c16="http://schemas.microsoft.com/office/drawing/2014/chart" uri="{C3380CC4-5D6E-409C-BE32-E72D297353CC}">
              <c16:uniqueId val="{00000005-1FD8-4CC3-9E14-FBD8F44DD234}"/>
            </c:ext>
          </c:extLst>
        </c:ser>
        <c:dLbls>
          <c:showLegendKey val="0"/>
          <c:showVal val="0"/>
          <c:showCatName val="0"/>
          <c:showSerName val="0"/>
          <c:showPercent val="0"/>
          <c:showBubbleSize val="0"/>
        </c:dLbls>
        <c:gapWidth val="150"/>
        <c:axId val="890472072"/>
        <c:axId val="2111477019"/>
      </c:barChart>
      <c:catAx>
        <c:axId val="890472072"/>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2111477019"/>
        <c:crosses val="autoZero"/>
        <c:auto val="1"/>
        <c:lblAlgn val="ctr"/>
        <c:lblOffset val="100"/>
        <c:noMultiLvlLbl val="1"/>
      </c:catAx>
      <c:valAx>
        <c:axId val="2111477019"/>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890472072"/>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lang="en-US"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'6-Edificio 3'!$A$53</c:f>
              <c:strCache>
                <c:ptCount val="1"/>
                <c:pt idx="0">
                  <c:v>Tipo de Combustible</c:v>
                </c:pt>
              </c:strCache>
            </c:strRef>
          </c:cat>
          <c:val>
            <c:numRef>
              <c:f>'6-Edificio 3'!$D$57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E11-403D-BE9A-CD39C55F7512}"/>
            </c:ext>
          </c:extLst>
        </c:ser>
        <c:ser>
          <c:idx val="1"/>
          <c:order val="1"/>
          <c:spPr>
            <a:solidFill>
              <a:srgbClr val="C0504D"/>
            </a:solidFill>
            <a:ln cmpd="sng">
              <a:solidFill>
                <a:srgbClr val="000000"/>
              </a:solidFill>
            </a:ln>
          </c:spPr>
          <c:invertIfNegative val="1"/>
          <c:cat>
            <c:strRef>
              <c:f>'6-Edificio 3'!$A$53</c:f>
              <c:strCache>
                <c:ptCount val="1"/>
                <c:pt idx="0">
                  <c:v>Tipo de Combustible</c:v>
                </c:pt>
              </c:strCache>
            </c:strRef>
          </c:cat>
          <c:val>
            <c:numRef>
              <c:f>'6-Edificio 3'!$H$57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E11-403D-BE9A-CD39C55F7512}"/>
            </c:ext>
          </c:extLst>
        </c:ser>
        <c:ser>
          <c:idx val="2"/>
          <c:order val="2"/>
          <c:spPr>
            <a:solidFill>
              <a:srgbClr val="9BBB59"/>
            </a:solidFill>
            <a:ln cmpd="sng">
              <a:solidFill>
                <a:srgbClr val="000000"/>
              </a:solidFill>
            </a:ln>
          </c:spPr>
          <c:invertIfNegative val="1"/>
          <c:cat>
            <c:strRef>
              <c:f>'6-Edificio 3'!$A$53</c:f>
              <c:strCache>
                <c:ptCount val="1"/>
                <c:pt idx="0">
                  <c:v>Tipo de Combustible</c:v>
                </c:pt>
              </c:strCache>
            </c:strRef>
          </c:cat>
          <c:val>
            <c:numRef>
              <c:f>'6-Edificio 3'!$L$57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E11-403D-BE9A-CD39C55F7512}"/>
            </c:ext>
          </c:extLst>
        </c:ser>
        <c:ser>
          <c:idx val="3"/>
          <c:order val="3"/>
          <c:spPr>
            <a:solidFill>
              <a:srgbClr val="8064A2"/>
            </a:solidFill>
            <a:ln cmpd="sng">
              <a:solidFill>
                <a:srgbClr val="000000"/>
              </a:solidFill>
            </a:ln>
          </c:spPr>
          <c:invertIfNegative val="1"/>
          <c:cat>
            <c:strRef>
              <c:f>'6-Edificio 3'!$A$53</c:f>
              <c:strCache>
                <c:ptCount val="1"/>
                <c:pt idx="0">
                  <c:v>Tipo de Combustible</c:v>
                </c:pt>
              </c:strCache>
            </c:strRef>
          </c:cat>
          <c:val>
            <c:numRef>
              <c:f>'6-Edificio 3'!$P$57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EE11-403D-BE9A-CD39C55F7512}"/>
            </c:ext>
          </c:extLst>
        </c:ser>
        <c:ser>
          <c:idx val="4"/>
          <c:order val="4"/>
          <c:spPr>
            <a:solidFill>
              <a:srgbClr val="4BACC6"/>
            </a:solidFill>
            <a:ln cmpd="sng">
              <a:solidFill>
                <a:srgbClr val="000000"/>
              </a:solidFill>
            </a:ln>
          </c:spPr>
          <c:invertIfNegative val="1"/>
          <c:cat>
            <c:strRef>
              <c:f>'6-Edificio 3'!$A$53</c:f>
              <c:strCache>
                <c:ptCount val="1"/>
                <c:pt idx="0">
                  <c:v>Tipo de Combustible</c:v>
                </c:pt>
              </c:strCache>
            </c:strRef>
          </c:cat>
          <c:val>
            <c:numRef>
              <c:f>'6-Edificio 3'!$T$57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EE11-403D-BE9A-CD39C55F7512}"/>
            </c:ext>
          </c:extLst>
        </c:ser>
        <c:ser>
          <c:idx val="5"/>
          <c:order val="5"/>
          <c:invertIfNegative val="1"/>
          <c:cat>
            <c:strRef>
              <c:f>'6-Edificio 3'!$A$53</c:f>
              <c:strCache>
                <c:ptCount val="1"/>
                <c:pt idx="0">
                  <c:v>Tipo de Combustible</c:v>
                </c:pt>
              </c:strCache>
            </c:strRef>
          </c:cat>
          <c:val>
            <c:numRef>
              <c:f>'6-Edificio 3'!$X$57</c:f>
              <c:numCache>
                <c:formatCode>"₡"#,##0.00</c:formatCode>
                <c:ptCount val="1"/>
                <c:pt idx="0">
                  <c:v>0</c:v>
                </c:pt>
              </c:numCache>
            </c:numRef>
          </c:val>
          <c:extLst>
            <c:ext xmlns:c16="http://schemas.microsoft.com/office/drawing/2014/chart" uri="{C3380CC4-5D6E-409C-BE32-E72D297353CC}">
              <c16:uniqueId val="{00000005-EE11-403D-BE9A-CD39C55F7512}"/>
            </c:ext>
          </c:extLst>
        </c:ser>
        <c:dLbls>
          <c:showLegendKey val="0"/>
          <c:showVal val="0"/>
          <c:showCatName val="0"/>
          <c:showSerName val="0"/>
          <c:showPercent val="0"/>
          <c:showBubbleSize val="0"/>
        </c:dLbls>
        <c:gapWidth val="150"/>
        <c:axId val="631041592"/>
        <c:axId val="729150147"/>
      </c:barChart>
      <c:catAx>
        <c:axId val="631041592"/>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729150147"/>
        <c:crosses val="autoZero"/>
        <c:auto val="1"/>
        <c:lblAlgn val="ctr"/>
        <c:lblOffset val="100"/>
        <c:noMultiLvlLbl val="1"/>
      </c:catAx>
      <c:valAx>
        <c:axId val="729150147"/>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quot;₡&quot;#,##0.00" sourceLinked="1"/>
        <c:majorTickMark val="none"/>
        <c:minorTickMark val="none"/>
        <c:tickLblPos val="nextTo"/>
        <c:spPr>
          <a:ln/>
        </c:spPr>
        <c:txPr>
          <a:bodyPr/>
          <a:lstStyle/>
          <a:p>
            <a:pPr lvl="0">
              <a:defRPr b="0" i="0">
                <a:solidFill>
                  <a:srgbClr val="000000"/>
                </a:solidFill>
                <a:latin typeface="Roboto"/>
              </a:defRPr>
            </a:pPr>
            <a:endParaRPr lang="en-US"/>
          </a:p>
        </c:txPr>
        <c:crossAx val="631041592"/>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'6-Edificio 3'!$A$53</c:f>
              <c:strCache>
                <c:ptCount val="1"/>
                <c:pt idx="0">
                  <c:v>Tipo de Combustible</c:v>
                </c:pt>
              </c:strCache>
            </c:strRef>
          </c:cat>
          <c:val>
            <c:numRef>
              <c:f>'6-Edificio 3'!$E$57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BBB-4941-9104-169C6DBFE66B}"/>
            </c:ext>
          </c:extLst>
        </c:ser>
        <c:ser>
          <c:idx val="1"/>
          <c:order val="1"/>
          <c:spPr>
            <a:solidFill>
              <a:srgbClr val="C0504D"/>
            </a:solidFill>
            <a:ln cmpd="sng">
              <a:solidFill>
                <a:srgbClr val="000000"/>
              </a:solidFill>
            </a:ln>
          </c:spPr>
          <c:invertIfNegative val="1"/>
          <c:cat>
            <c:strRef>
              <c:f>'6-Edificio 3'!$A$53</c:f>
              <c:strCache>
                <c:ptCount val="1"/>
                <c:pt idx="0">
                  <c:v>Tipo de Combustible</c:v>
                </c:pt>
              </c:strCache>
            </c:strRef>
          </c:cat>
          <c:val>
            <c:numRef>
              <c:f>'6-Edificio 3'!$I$57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BBB-4941-9104-169C6DBFE66B}"/>
            </c:ext>
          </c:extLst>
        </c:ser>
        <c:ser>
          <c:idx val="2"/>
          <c:order val="2"/>
          <c:spPr>
            <a:solidFill>
              <a:srgbClr val="9BBB59"/>
            </a:solidFill>
            <a:ln cmpd="sng">
              <a:solidFill>
                <a:srgbClr val="000000"/>
              </a:solidFill>
            </a:ln>
          </c:spPr>
          <c:invertIfNegative val="1"/>
          <c:cat>
            <c:strRef>
              <c:f>'6-Edificio 3'!$A$53</c:f>
              <c:strCache>
                <c:ptCount val="1"/>
                <c:pt idx="0">
                  <c:v>Tipo de Combustible</c:v>
                </c:pt>
              </c:strCache>
            </c:strRef>
          </c:cat>
          <c:val>
            <c:numRef>
              <c:f>'6-Edificio 3'!$M$57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BBB-4941-9104-169C6DBFE66B}"/>
            </c:ext>
          </c:extLst>
        </c:ser>
        <c:ser>
          <c:idx val="3"/>
          <c:order val="3"/>
          <c:spPr>
            <a:solidFill>
              <a:srgbClr val="8064A2"/>
            </a:solidFill>
            <a:ln cmpd="sng">
              <a:solidFill>
                <a:srgbClr val="000000"/>
              </a:solidFill>
            </a:ln>
          </c:spPr>
          <c:invertIfNegative val="1"/>
          <c:cat>
            <c:strRef>
              <c:f>'6-Edificio 3'!$A$53</c:f>
              <c:strCache>
                <c:ptCount val="1"/>
                <c:pt idx="0">
                  <c:v>Tipo de Combustible</c:v>
                </c:pt>
              </c:strCache>
            </c:strRef>
          </c:cat>
          <c:val>
            <c:numRef>
              <c:f>'6-Edificio 3'!$Q$57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BBB-4941-9104-169C6DBFE66B}"/>
            </c:ext>
          </c:extLst>
        </c:ser>
        <c:ser>
          <c:idx val="4"/>
          <c:order val="4"/>
          <c:invertIfNegative val="1"/>
          <c:cat>
            <c:strRef>
              <c:f>'6-Edificio 3'!$A$53</c:f>
              <c:strCache>
                <c:ptCount val="1"/>
                <c:pt idx="0">
                  <c:v>Tipo de Combustible</c:v>
                </c:pt>
              </c:strCache>
            </c:strRef>
          </c:cat>
          <c:val>
            <c:numRef>
              <c:f>'6-Edificio 3'!$U$57</c:f>
              <c:numCache>
                <c:formatCode>0.00</c:formatCode>
                <c:ptCount val="1"/>
                <c:pt idx="0">
                  <c:v>0</c:v>
                </c:pt>
              </c:numCache>
            </c:numRef>
          </c:val>
          <c:extLst>
            <c:ext xmlns:c16="http://schemas.microsoft.com/office/drawing/2014/chart" uri="{C3380CC4-5D6E-409C-BE32-E72D297353CC}">
              <c16:uniqueId val="{00000004-FBBB-4941-9104-169C6DBFE66B}"/>
            </c:ext>
          </c:extLst>
        </c:ser>
        <c:dLbls>
          <c:showLegendKey val="0"/>
          <c:showVal val="0"/>
          <c:showCatName val="0"/>
          <c:showSerName val="0"/>
          <c:showPercent val="0"/>
          <c:showBubbleSize val="0"/>
        </c:dLbls>
        <c:gapWidth val="150"/>
        <c:axId val="646224187"/>
        <c:axId val="1687690674"/>
      </c:barChart>
      <c:catAx>
        <c:axId val="646224187"/>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n-US"/>
          </a:p>
        </c:txPr>
        <c:crossAx val="1687690674"/>
        <c:crosses val="autoZero"/>
        <c:auto val="1"/>
        <c:lblAlgn val="ctr"/>
        <c:lblOffset val="100"/>
        <c:noMultiLvlLbl val="1"/>
      </c:catAx>
      <c:valAx>
        <c:axId val="168769067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n-US"/>
          </a:p>
        </c:txPr>
        <c:crossAx val="646224187"/>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4</xdr:col>
      <xdr:colOff>76200</xdr:colOff>
      <xdr:row>80</xdr:row>
      <xdr:rowOff>85725</xdr:rowOff>
    </xdr:from>
    <xdr:ext cx="3190875" cy="409575"/>
    <xdr:sp macro="" textlink="">
      <xdr:nvSpPr>
        <xdr:cNvPr id="3" name="Shape 3">
          <a:extLst>
            <a:ext uri="{FF2B5EF4-FFF2-40B4-BE49-F238E27FC236}">
              <a16:creationId xmlns:a16="http://schemas.microsoft.com/office/drawing/2014/main" id="{00000000-0008-0000-0100-000003000000}"/>
            </a:ext>
          </a:extLst>
        </xdr:cNvPr>
        <xdr:cNvSpPr/>
      </xdr:nvSpPr>
      <xdr:spPr>
        <a:xfrm>
          <a:off x="3760088" y="3584738"/>
          <a:ext cx="3171825" cy="390525"/>
        </a:xfrm>
        <a:prstGeom prst="roundRect">
          <a:avLst>
            <a:gd name="adj" fmla="val 16667"/>
          </a:avLst>
        </a:prstGeom>
        <a:noFill/>
        <a:ln w="25400" cap="flat" cmpd="sng">
          <a:solidFill>
            <a:srgbClr val="FF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2</xdr:col>
      <xdr:colOff>0</xdr:colOff>
      <xdr:row>70</xdr:row>
      <xdr:rowOff>0</xdr:rowOff>
    </xdr:from>
    <xdr:ext cx="7981950" cy="4991100"/>
    <xdr:pic>
      <xdr:nvPicPr>
        <xdr:cNvPr id="2" name="image3.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66675</xdr:colOff>
      <xdr:row>29</xdr:row>
      <xdr:rowOff>38100</xdr:rowOff>
    </xdr:from>
    <xdr:ext cx="7829550" cy="4895850"/>
    <xdr:pic>
      <xdr:nvPicPr>
        <xdr:cNvPr id="4"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0</xdr:colOff>
      <xdr:row>98</xdr:row>
      <xdr:rowOff>0</xdr:rowOff>
    </xdr:from>
    <xdr:ext cx="7886700" cy="4924425"/>
    <xdr:pic>
      <xdr:nvPicPr>
        <xdr:cNvPr id="5" name="image2.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47625</xdr:colOff>
      <xdr:row>63</xdr:row>
      <xdr:rowOff>19050</xdr:rowOff>
    </xdr:from>
    <xdr:ext cx="14049375" cy="3943350"/>
    <xdr:graphicFrame macro="">
      <xdr:nvGraphicFramePr>
        <xdr:cNvPr id="490013284" name="Chart 19">
          <a:extLst>
            <a:ext uri="{FF2B5EF4-FFF2-40B4-BE49-F238E27FC236}">
              <a16:creationId xmlns:a16="http://schemas.microsoft.com/office/drawing/2014/main" id="{00000000-0008-0000-0A00-0000640235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81</xdr:row>
      <xdr:rowOff>0</xdr:rowOff>
    </xdr:from>
    <xdr:ext cx="14116050" cy="3943350"/>
    <xdr:graphicFrame macro="">
      <xdr:nvGraphicFramePr>
        <xdr:cNvPr id="1633363790" name="Chart 20">
          <a:extLst>
            <a:ext uri="{FF2B5EF4-FFF2-40B4-BE49-F238E27FC236}">
              <a16:creationId xmlns:a16="http://schemas.microsoft.com/office/drawing/2014/main" id="{00000000-0008-0000-0A00-00004E275B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98</xdr:row>
      <xdr:rowOff>38100</xdr:rowOff>
    </xdr:from>
    <xdr:ext cx="14049375" cy="3952875"/>
    <xdr:graphicFrame macro="">
      <xdr:nvGraphicFramePr>
        <xdr:cNvPr id="1011631570" name="Chart 21">
          <a:extLst>
            <a:ext uri="{FF2B5EF4-FFF2-40B4-BE49-F238E27FC236}">
              <a16:creationId xmlns:a16="http://schemas.microsoft.com/office/drawing/2014/main" id="{00000000-0008-0000-0A00-0000D2454C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47625</xdr:colOff>
      <xdr:row>63</xdr:row>
      <xdr:rowOff>19050</xdr:rowOff>
    </xdr:from>
    <xdr:ext cx="14049375" cy="3943350"/>
    <xdr:graphicFrame macro="">
      <xdr:nvGraphicFramePr>
        <xdr:cNvPr id="488565491" name="Chart 22">
          <a:extLst>
            <a:ext uri="{FF2B5EF4-FFF2-40B4-BE49-F238E27FC236}">
              <a16:creationId xmlns:a16="http://schemas.microsoft.com/office/drawing/2014/main" id="{00000000-0008-0000-0B00-0000F3EA1E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81</xdr:row>
      <xdr:rowOff>0</xdr:rowOff>
    </xdr:from>
    <xdr:ext cx="14116050" cy="3943350"/>
    <xdr:graphicFrame macro="">
      <xdr:nvGraphicFramePr>
        <xdr:cNvPr id="1193285443" name="Chart 23">
          <a:extLst>
            <a:ext uri="{FF2B5EF4-FFF2-40B4-BE49-F238E27FC236}">
              <a16:creationId xmlns:a16="http://schemas.microsoft.com/office/drawing/2014/main" id="{00000000-0008-0000-0B00-0000431720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98</xdr:row>
      <xdr:rowOff>38100</xdr:rowOff>
    </xdr:from>
    <xdr:ext cx="14049375" cy="3952875"/>
    <xdr:graphicFrame macro="">
      <xdr:nvGraphicFramePr>
        <xdr:cNvPr id="478954956" name="Chart 24">
          <a:extLst>
            <a:ext uri="{FF2B5EF4-FFF2-40B4-BE49-F238E27FC236}">
              <a16:creationId xmlns:a16="http://schemas.microsoft.com/office/drawing/2014/main" id="{00000000-0008-0000-0B00-0000CC458C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47625</xdr:colOff>
      <xdr:row>61</xdr:row>
      <xdr:rowOff>19050</xdr:rowOff>
    </xdr:from>
    <xdr:ext cx="14049375" cy="3943350"/>
    <xdr:graphicFrame macro="">
      <xdr:nvGraphicFramePr>
        <xdr:cNvPr id="372603726" name="Chart 25">
          <a:extLst>
            <a:ext uri="{FF2B5EF4-FFF2-40B4-BE49-F238E27FC236}">
              <a16:creationId xmlns:a16="http://schemas.microsoft.com/office/drawing/2014/main" id="{00000000-0008-0000-0C00-00004E7B35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79</xdr:row>
      <xdr:rowOff>0</xdr:rowOff>
    </xdr:from>
    <xdr:ext cx="14116050" cy="3943350"/>
    <xdr:graphicFrame macro="">
      <xdr:nvGraphicFramePr>
        <xdr:cNvPr id="541091227" name="Chart 26">
          <a:extLst>
            <a:ext uri="{FF2B5EF4-FFF2-40B4-BE49-F238E27FC236}">
              <a16:creationId xmlns:a16="http://schemas.microsoft.com/office/drawing/2014/main" id="{00000000-0008-0000-0C00-00009B6540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96</xdr:row>
      <xdr:rowOff>38100</xdr:rowOff>
    </xdr:from>
    <xdr:ext cx="14049375" cy="3952875"/>
    <xdr:graphicFrame macro="">
      <xdr:nvGraphicFramePr>
        <xdr:cNvPr id="1771404693" name="Chart 27">
          <a:extLst>
            <a:ext uri="{FF2B5EF4-FFF2-40B4-BE49-F238E27FC236}">
              <a16:creationId xmlns:a16="http://schemas.microsoft.com/office/drawing/2014/main" id="{00000000-0008-0000-0C00-0000957D95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47625</xdr:colOff>
      <xdr:row>62</xdr:row>
      <xdr:rowOff>19050</xdr:rowOff>
    </xdr:from>
    <xdr:ext cx="14049375" cy="3943350"/>
    <xdr:graphicFrame macro="">
      <xdr:nvGraphicFramePr>
        <xdr:cNvPr id="1691967053" name="Chart 28">
          <a:extLst>
            <a:ext uri="{FF2B5EF4-FFF2-40B4-BE49-F238E27FC236}">
              <a16:creationId xmlns:a16="http://schemas.microsoft.com/office/drawing/2014/main" id="{00000000-0008-0000-0D00-00004D5ED9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80</xdr:row>
      <xdr:rowOff>0</xdr:rowOff>
    </xdr:from>
    <xdr:ext cx="14116050" cy="3943350"/>
    <xdr:graphicFrame macro="">
      <xdr:nvGraphicFramePr>
        <xdr:cNvPr id="2011952101" name="Chart 29">
          <a:extLst>
            <a:ext uri="{FF2B5EF4-FFF2-40B4-BE49-F238E27FC236}">
              <a16:creationId xmlns:a16="http://schemas.microsoft.com/office/drawing/2014/main" id="{00000000-0008-0000-0D00-0000E5F3EB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97</xdr:row>
      <xdr:rowOff>38100</xdr:rowOff>
    </xdr:from>
    <xdr:ext cx="14049375" cy="3952875"/>
    <xdr:graphicFrame macro="">
      <xdr:nvGraphicFramePr>
        <xdr:cNvPr id="1447655966" name="Chart 30">
          <a:extLst>
            <a:ext uri="{FF2B5EF4-FFF2-40B4-BE49-F238E27FC236}">
              <a16:creationId xmlns:a16="http://schemas.microsoft.com/office/drawing/2014/main" id="{00000000-0008-0000-0D00-00001E7A49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628650</xdr:colOff>
      <xdr:row>12</xdr:row>
      <xdr:rowOff>19050</xdr:rowOff>
    </xdr:from>
    <xdr:ext cx="314325" cy="152400"/>
    <xdr:grpSp>
      <xdr:nvGrpSpPr>
        <xdr:cNvPr id="2" name="Shape 2">
          <a:extLst>
            <a:ext uri="{FF2B5EF4-FFF2-40B4-BE49-F238E27FC236}">
              <a16:creationId xmlns:a16="http://schemas.microsoft.com/office/drawing/2014/main" id="{00000000-0008-0000-0200-000002000000}"/>
            </a:ext>
          </a:extLst>
        </xdr:cNvPr>
        <xdr:cNvGrpSpPr/>
      </xdr:nvGrpSpPr>
      <xdr:grpSpPr>
        <a:xfrm>
          <a:off x="628650" y="4495800"/>
          <a:ext cx="314325" cy="152400"/>
          <a:chOff x="5188838" y="3703800"/>
          <a:chExt cx="314325" cy="152400"/>
        </a:xfrm>
      </xdr:grpSpPr>
      <xdr:grpSp>
        <xdr:nvGrpSpPr>
          <xdr:cNvPr id="4" name="Shape 4">
            <a:extLst>
              <a:ext uri="{FF2B5EF4-FFF2-40B4-BE49-F238E27FC236}">
                <a16:creationId xmlns:a16="http://schemas.microsoft.com/office/drawing/2014/main" id="{00000000-0008-0000-0200-000004000000}"/>
              </a:ext>
            </a:extLst>
          </xdr:cNvPr>
          <xdr:cNvGrpSpPr/>
        </xdr:nvGrpSpPr>
        <xdr:grpSpPr>
          <a:xfrm>
            <a:off x="5188838" y="3703800"/>
            <a:ext cx="314325" cy="152400"/>
            <a:chOff x="5188838" y="3703800"/>
            <a:chExt cx="314325" cy="152400"/>
          </a:xfrm>
        </xdr:grpSpPr>
        <xdr:sp macro="" textlink="">
          <xdr:nvSpPr>
            <xdr:cNvPr id="5" name="Shape 5">
              <a:extLst>
                <a:ext uri="{FF2B5EF4-FFF2-40B4-BE49-F238E27FC236}">
                  <a16:creationId xmlns:a16="http://schemas.microsoft.com/office/drawing/2014/main" id="{00000000-0008-0000-0200-000005000000}"/>
                </a:ext>
              </a:extLst>
            </xdr:cNvPr>
            <xdr:cNvSpPr/>
          </xdr:nvSpPr>
          <xdr:spPr>
            <a:xfrm>
              <a:off x="5188838" y="3703800"/>
              <a:ext cx="314325"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 name="Shape 6">
              <a:extLst>
                <a:ext uri="{FF2B5EF4-FFF2-40B4-BE49-F238E27FC236}">
                  <a16:creationId xmlns:a16="http://schemas.microsoft.com/office/drawing/2014/main" id="{00000000-0008-0000-0200-000006000000}"/>
                </a:ext>
              </a:extLst>
            </xdr:cNvPr>
            <xdr:cNvGrpSpPr/>
          </xdr:nvGrpSpPr>
          <xdr:grpSpPr>
            <a:xfrm>
              <a:off x="5188838" y="3703800"/>
              <a:ext cx="314325" cy="152400"/>
              <a:chOff x="5188838" y="3703800"/>
              <a:chExt cx="314325" cy="152400"/>
            </a:xfrm>
          </xdr:grpSpPr>
          <xdr:sp macro="" textlink="">
            <xdr:nvSpPr>
              <xdr:cNvPr id="7" name="Shape 7">
                <a:extLst>
                  <a:ext uri="{FF2B5EF4-FFF2-40B4-BE49-F238E27FC236}">
                    <a16:creationId xmlns:a16="http://schemas.microsoft.com/office/drawing/2014/main" id="{00000000-0008-0000-0200-000007000000}"/>
                  </a:ext>
                </a:extLst>
              </xdr:cNvPr>
              <xdr:cNvSpPr/>
            </xdr:nvSpPr>
            <xdr:spPr>
              <a:xfrm>
                <a:off x="5188838" y="3703800"/>
                <a:ext cx="314325"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 name="Shape 8">
                <a:extLst>
                  <a:ext uri="{FF2B5EF4-FFF2-40B4-BE49-F238E27FC236}">
                    <a16:creationId xmlns:a16="http://schemas.microsoft.com/office/drawing/2014/main" id="{00000000-0008-0000-0200-000008000000}"/>
                  </a:ext>
                </a:extLst>
              </xdr:cNvPr>
              <xdr:cNvGrpSpPr/>
            </xdr:nvGrpSpPr>
            <xdr:grpSpPr>
              <a:xfrm>
                <a:off x="5188838" y="3703800"/>
                <a:ext cx="314325" cy="152400"/>
                <a:chOff x="5188838" y="3703800"/>
                <a:chExt cx="314325" cy="152400"/>
              </a:xfrm>
            </xdr:grpSpPr>
            <xdr:sp macro="" textlink="">
              <xdr:nvSpPr>
                <xdr:cNvPr id="9" name="Shape 9">
                  <a:extLst>
                    <a:ext uri="{FF2B5EF4-FFF2-40B4-BE49-F238E27FC236}">
                      <a16:creationId xmlns:a16="http://schemas.microsoft.com/office/drawing/2014/main" id="{00000000-0008-0000-0200-000009000000}"/>
                    </a:ext>
                  </a:extLst>
                </xdr:cNvPr>
                <xdr:cNvSpPr/>
              </xdr:nvSpPr>
              <xdr:spPr>
                <a:xfrm>
                  <a:off x="5188838" y="3703800"/>
                  <a:ext cx="314325"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 name="Shape 10">
                  <a:extLst>
                    <a:ext uri="{FF2B5EF4-FFF2-40B4-BE49-F238E27FC236}">
                      <a16:creationId xmlns:a16="http://schemas.microsoft.com/office/drawing/2014/main" id="{00000000-0008-0000-0200-00000A000000}"/>
                    </a:ext>
                  </a:extLst>
                </xdr:cNvPr>
                <xdr:cNvGrpSpPr/>
              </xdr:nvGrpSpPr>
              <xdr:grpSpPr>
                <a:xfrm>
                  <a:off x="5188838" y="3703800"/>
                  <a:ext cx="314325" cy="152400"/>
                  <a:chOff x="5193600" y="3703800"/>
                  <a:chExt cx="304800" cy="152400"/>
                </a:xfrm>
              </xdr:grpSpPr>
              <xdr:sp macro="" textlink="">
                <xdr:nvSpPr>
                  <xdr:cNvPr id="11" name="Shape 11">
                    <a:extLst>
                      <a:ext uri="{FF2B5EF4-FFF2-40B4-BE49-F238E27FC236}">
                        <a16:creationId xmlns:a16="http://schemas.microsoft.com/office/drawing/2014/main" id="{00000000-0008-0000-0200-00000B000000}"/>
                      </a:ext>
                    </a:extLst>
                  </xdr:cNvPr>
                  <xdr:cNvSpPr/>
                </xdr:nvSpPr>
                <xdr:spPr>
                  <a:xfrm>
                    <a:off x="5193600" y="3703800"/>
                    <a:ext cx="304800"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2" name="Shape 12">
                    <a:extLst>
                      <a:ext uri="{FF2B5EF4-FFF2-40B4-BE49-F238E27FC236}">
                        <a16:creationId xmlns:a16="http://schemas.microsoft.com/office/drawing/2014/main" id="{00000000-0008-0000-0200-00000C000000}"/>
                      </a:ext>
                    </a:extLst>
                  </xdr:cNvPr>
                  <xdr:cNvCxnSpPr/>
                </xdr:nvCxnSpPr>
                <xdr:spPr>
                  <a:xfrm rot="10800000" flipH="1">
                    <a:off x="5193600" y="3703800"/>
                    <a:ext cx="304800" cy="152400"/>
                  </a:xfrm>
                  <a:prstGeom prst="straightConnector1">
                    <a:avLst/>
                  </a:prstGeom>
                  <a:noFill/>
                  <a:ln w="9525" cap="flat" cmpd="sng">
                    <a:solidFill>
                      <a:srgbClr val="4A7DBA"/>
                    </a:solidFill>
                    <a:prstDash val="solid"/>
                    <a:round/>
                    <a:headEnd type="none" w="sm" len="sm"/>
                    <a:tailEnd type="none" w="sm" len="sm"/>
                  </a:ln>
                </xdr:spPr>
              </xdr:cxnSp>
            </xdr:grpSp>
          </xdr:grpSp>
        </xdr:grpSp>
      </xdr:grpSp>
    </xdr:grpSp>
    <xdr:clientData fLocksWithSheet="0"/>
  </xdr:oneCellAnchor>
  <xdr:oneCellAnchor>
    <xdr:from>
      <xdr:col>3</xdr:col>
      <xdr:colOff>638175</xdr:colOff>
      <xdr:row>13</xdr:row>
      <xdr:rowOff>19050</xdr:rowOff>
    </xdr:from>
    <xdr:ext cx="314325" cy="152400"/>
    <xdr:grpSp>
      <xdr:nvGrpSpPr>
        <xdr:cNvPr id="3" name="Shape 2">
          <a:extLst>
            <a:ext uri="{FF2B5EF4-FFF2-40B4-BE49-F238E27FC236}">
              <a16:creationId xmlns:a16="http://schemas.microsoft.com/office/drawing/2014/main" id="{00000000-0008-0000-0200-000003000000}"/>
            </a:ext>
          </a:extLst>
        </xdr:cNvPr>
        <xdr:cNvGrpSpPr/>
      </xdr:nvGrpSpPr>
      <xdr:grpSpPr>
        <a:xfrm>
          <a:off x="2781300" y="4686300"/>
          <a:ext cx="314325" cy="152400"/>
          <a:chOff x="5188838" y="3703800"/>
          <a:chExt cx="314325" cy="152400"/>
        </a:xfrm>
      </xdr:grpSpPr>
      <xdr:grpSp>
        <xdr:nvGrpSpPr>
          <xdr:cNvPr id="13" name="Shape 13">
            <a:extLst>
              <a:ext uri="{FF2B5EF4-FFF2-40B4-BE49-F238E27FC236}">
                <a16:creationId xmlns:a16="http://schemas.microsoft.com/office/drawing/2014/main" id="{00000000-0008-0000-0200-00000D000000}"/>
              </a:ext>
            </a:extLst>
          </xdr:cNvPr>
          <xdr:cNvGrpSpPr/>
        </xdr:nvGrpSpPr>
        <xdr:grpSpPr>
          <a:xfrm>
            <a:off x="5188838" y="3703800"/>
            <a:ext cx="314325" cy="152400"/>
            <a:chOff x="5188838" y="3703800"/>
            <a:chExt cx="314325" cy="152400"/>
          </a:xfrm>
        </xdr:grpSpPr>
        <xdr:sp macro="" textlink="">
          <xdr:nvSpPr>
            <xdr:cNvPr id="14" name="Shape 5">
              <a:extLst>
                <a:ext uri="{FF2B5EF4-FFF2-40B4-BE49-F238E27FC236}">
                  <a16:creationId xmlns:a16="http://schemas.microsoft.com/office/drawing/2014/main" id="{00000000-0008-0000-0200-00000E000000}"/>
                </a:ext>
              </a:extLst>
            </xdr:cNvPr>
            <xdr:cNvSpPr/>
          </xdr:nvSpPr>
          <xdr:spPr>
            <a:xfrm>
              <a:off x="5188838" y="3703800"/>
              <a:ext cx="314325"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 name="Shape 14">
              <a:extLst>
                <a:ext uri="{FF2B5EF4-FFF2-40B4-BE49-F238E27FC236}">
                  <a16:creationId xmlns:a16="http://schemas.microsoft.com/office/drawing/2014/main" id="{00000000-0008-0000-0200-00000F000000}"/>
                </a:ext>
              </a:extLst>
            </xdr:cNvPr>
            <xdr:cNvGrpSpPr/>
          </xdr:nvGrpSpPr>
          <xdr:grpSpPr>
            <a:xfrm>
              <a:off x="5188838" y="3703800"/>
              <a:ext cx="314325" cy="152400"/>
              <a:chOff x="5188838" y="3703800"/>
              <a:chExt cx="314325" cy="152400"/>
            </a:xfrm>
          </xdr:grpSpPr>
          <xdr:sp macro="" textlink="">
            <xdr:nvSpPr>
              <xdr:cNvPr id="16" name="Shape 15">
                <a:extLst>
                  <a:ext uri="{FF2B5EF4-FFF2-40B4-BE49-F238E27FC236}">
                    <a16:creationId xmlns:a16="http://schemas.microsoft.com/office/drawing/2014/main" id="{00000000-0008-0000-0200-000010000000}"/>
                  </a:ext>
                </a:extLst>
              </xdr:cNvPr>
              <xdr:cNvSpPr/>
            </xdr:nvSpPr>
            <xdr:spPr>
              <a:xfrm>
                <a:off x="5188838" y="3703800"/>
                <a:ext cx="314325"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 name="Shape 16">
                <a:extLst>
                  <a:ext uri="{FF2B5EF4-FFF2-40B4-BE49-F238E27FC236}">
                    <a16:creationId xmlns:a16="http://schemas.microsoft.com/office/drawing/2014/main" id="{00000000-0008-0000-0200-000011000000}"/>
                  </a:ext>
                </a:extLst>
              </xdr:cNvPr>
              <xdr:cNvGrpSpPr/>
            </xdr:nvGrpSpPr>
            <xdr:grpSpPr>
              <a:xfrm>
                <a:off x="5188838" y="3703800"/>
                <a:ext cx="314325" cy="152400"/>
                <a:chOff x="5188838" y="3703800"/>
                <a:chExt cx="314325" cy="152400"/>
              </a:xfrm>
            </xdr:grpSpPr>
            <xdr:sp macro="" textlink="">
              <xdr:nvSpPr>
                <xdr:cNvPr id="18" name="Shape 17">
                  <a:extLst>
                    <a:ext uri="{FF2B5EF4-FFF2-40B4-BE49-F238E27FC236}">
                      <a16:creationId xmlns:a16="http://schemas.microsoft.com/office/drawing/2014/main" id="{00000000-0008-0000-0200-000012000000}"/>
                    </a:ext>
                  </a:extLst>
                </xdr:cNvPr>
                <xdr:cNvSpPr/>
              </xdr:nvSpPr>
              <xdr:spPr>
                <a:xfrm>
                  <a:off x="5188838" y="3703800"/>
                  <a:ext cx="314325"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 name="Shape 18">
                  <a:extLst>
                    <a:ext uri="{FF2B5EF4-FFF2-40B4-BE49-F238E27FC236}">
                      <a16:creationId xmlns:a16="http://schemas.microsoft.com/office/drawing/2014/main" id="{00000000-0008-0000-0200-000013000000}"/>
                    </a:ext>
                  </a:extLst>
                </xdr:cNvPr>
                <xdr:cNvGrpSpPr/>
              </xdr:nvGrpSpPr>
              <xdr:grpSpPr>
                <a:xfrm>
                  <a:off x="5188838" y="3703800"/>
                  <a:ext cx="314325" cy="152400"/>
                  <a:chOff x="5193600" y="3703800"/>
                  <a:chExt cx="304800" cy="152400"/>
                </a:xfrm>
              </xdr:grpSpPr>
              <xdr:sp macro="" textlink="">
                <xdr:nvSpPr>
                  <xdr:cNvPr id="20" name="Shape 19">
                    <a:extLst>
                      <a:ext uri="{FF2B5EF4-FFF2-40B4-BE49-F238E27FC236}">
                        <a16:creationId xmlns:a16="http://schemas.microsoft.com/office/drawing/2014/main" id="{00000000-0008-0000-0200-000014000000}"/>
                      </a:ext>
                    </a:extLst>
                  </xdr:cNvPr>
                  <xdr:cNvSpPr/>
                </xdr:nvSpPr>
                <xdr:spPr>
                  <a:xfrm>
                    <a:off x="5193600" y="3703800"/>
                    <a:ext cx="304800"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1" name="Shape 20">
                    <a:extLst>
                      <a:ext uri="{FF2B5EF4-FFF2-40B4-BE49-F238E27FC236}">
                        <a16:creationId xmlns:a16="http://schemas.microsoft.com/office/drawing/2014/main" id="{00000000-0008-0000-0200-000015000000}"/>
                      </a:ext>
                    </a:extLst>
                  </xdr:cNvPr>
                  <xdr:cNvCxnSpPr/>
                </xdr:nvCxnSpPr>
                <xdr:spPr>
                  <a:xfrm rot="10800000" flipH="1">
                    <a:off x="5193600" y="3703800"/>
                    <a:ext cx="304800" cy="152400"/>
                  </a:xfrm>
                  <a:prstGeom prst="straightConnector1">
                    <a:avLst/>
                  </a:prstGeom>
                  <a:noFill/>
                  <a:ln w="9525" cap="flat" cmpd="sng">
                    <a:solidFill>
                      <a:srgbClr val="4A7DBA"/>
                    </a:solidFill>
                    <a:prstDash val="solid"/>
                    <a:round/>
                    <a:headEnd type="none" w="sm" len="sm"/>
                    <a:tailEnd type="none" w="sm" len="sm"/>
                  </a:ln>
                </xdr:spPr>
              </xdr:cxnSp>
            </xdr:grpSp>
          </xdr:grpSp>
        </xdr:grpSp>
      </xdr:grpSp>
    </xdr:grpSp>
    <xdr:clientData fLocksWithSheet="0"/>
  </xdr:oneCellAnchor>
  <xdr:oneCellAnchor>
    <xdr:from>
      <xdr:col>3</xdr:col>
      <xdr:colOff>200025</xdr:colOff>
      <xdr:row>12</xdr:row>
      <xdr:rowOff>38100</xdr:rowOff>
    </xdr:from>
    <xdr:ext cx="304800" cy="161925"/>
    <xdr:grpSp>
      <xdr:nvGrpSpPr>
        <xdr:cNvPr id="22" name="Shape 2">
          <a:extLst>
            <a:ext uri="{FF2B5EF4-FFF2-40B4-BE49-F238E27FC236}">
              <a16:creationId xmlns:a16="http://schemas.microsoft.com/office/drawing/2014/main" id="{00000000-0008-0000-0200-000016000000}"/>
            </a:ext>
          </a:extLst>
        </xdr:cNvPr>
        <xdr:cNvGrpSpPr/>
      </xdr:nvGrpSpPr>
      <xdr:grpSpPr>
        <a:xfrm>
          <a:off x="2343150" y="4514850"/>
          <a:ext cx="304800" cy="161925"/>
          <a:chOff x="5193600" y="3699038"/>
          <a:chExt cx="304800" cy="161925"/>
        </a:xfrm>
      </xdr:grpSpPr>
      <xdr:grpSp>
        <xdr:nvGrpSpPr>
          <xdr:cNvPr id="23" name="Shape 21">
            <a:extLst>
              <a:ext uri="{FF2B5EF4-FFF2-40B4-BE49-F238E27FC236}">
                <a16:creationId xmlns:a16="http://schemas.microsoft.com/office/drawing/2014/main" id="{00000000-0008-0000-0200-000017000000}"/>
              </a:ext>
            </a:extLst>
          </xdr:cNvPr>
          <xdr:cNvGrpSpPr/>
        </xdr:nvGrpSpPr>
        <xdr:grpSpPr>
          <a:xfrm>
            <a:off x="5193600" y="3699038"/>
            <a:ext cx="304800" cy="161925"/>
            <a:chOff x="5193600" y="3699038"/>
            <a:chExt cx="304800" cy="161925"/>
          </a:xfrm>
        </xdr:grpSpPr>
        <xdr:sp macro="" textlink="">
          <xdr:nvSpPr>
            <xdr:cNvPr id="24" name="Shape 5">
              <a:extLst>
                <a:ext uri="{FF2B5EF4-FFF2-40B4-BE49-F238E27FC236}">
                  <a16:creationId xmlns:a16="http://schemas.microsoft.com/office/drawing/2014/main" id="{00000000-0008-0000-0200-000018000000}"/>
                </a:ext>
              </a:extLst>
            </xdr:cNvPr>
            <xdr:cNvSpPr/>
          </xdr:nvSpPr>
          <xdr:spPr>
            <a:xfrm>
              <a:off x="5193600" y="3699038"/>
              <a:ext cx="3048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5" name="Shape 22">
              <a:extLst>
                <a:ext uri="{FF2B5EF4-FFF2-40B4-BE49-F238E27FC236}">
                  <a16:creationId xmlns:a16="http://schemas.microsoft.com/office/drawing/2014/main" id="{00000000-0008-0000-0200-000019000000}"/>
                </a:ext>
              </a:extLst>
            </xdr:cNvPr>
            <xdr:cNvGrpSpPr/>
          </xdr:nvGrpSpPr>
          <xdr:grpSpPr>
            <a:xfrm>
              <a:off x="5193600" y="3699038"/>
              <a:ext cx="304800" cy="161925"/>
              <a:chOff x="5193600" y="3699038"/>
              <a:chExt cx="304800" cy="161925"/>
            </a:xfrm>
          </xdr:grpSpPr>
          <xdr:sp macro="" textlink="">
            <xdr:nvSpPr>
              <xdr:cNvPr id="26" name="Shape 23">
                <a:extLst>
                  <a:ext uri="{FF2B5EF4-FFF2-40B4-BE49-F238E27FC236}">
                    <a16:creationId xmlns:a16="http://schemas.microsoft.com/office/drawing/2014/main" id="{00000000-0008-0000-0200-00001A000000}"/>
                  </a:ext>
                </a:extLst>
              </xdr:cNvPr>
              <xdr:cNvSpPr/>
            </xdr:nvSpPr>
            <xdr:spPr>
              <a:xfrm>
                <a:off x="5193600" y="3699038"/>
                <a:ext cx="3048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7" name="Shape 24">
                <a:extLst>
                  <a:ext uri="{FF2B5EF4-FFF2-40B4-BE49-F238E27FC236}">
                    <a16:creationId xmlns:a16="http://schemas.microsoft.com/office/drawing/2014/main" id="{00000000-0008-0000-0200-00001B000000}"/>
                  </a:ext>
                </a:extLst>
              </xdr:cNvPr>
              <xdr:cNvGrpSpPr/>
            </xdr:nvGrpSpPr>
            <xdr:grpSpPr>
              <a:xfrm>
                <a:off x="5193600" y="3699038"/>
                <a:ext cx="304800" cy="161925"/>
                <a:chOff x="5193600" y="3699038"/>
                <a:chExt cx="304800" cy="161925"/>
              </a:xfrm>
            </xdr:grpSpPr>
            <xdr:sp macro="" textlink="">
              <xdr:nvSpPr>
                <xdr:cNvPr id="28" name="Shape 25">
                  <a:extLst>
                    <a:ext uri="{FF2B5EF4-FFF2-40B4-BE49-F238E27FC236}">
                      <a16:creationId xmlns:a16="http://schemas.microsoft.com/office/drawing/2014/main" id="{00000000-0008-0000-0200-00001C000000}"/>
                    </a:ext>
                  </a:extLst>
                </xdr:cNvPr>
                <xdr:cNvSpPr/>
              </xdr:nvSpPr>
              <xdr:spPr>
                <a:xfrm>
                  <a:off x="5193600" y="3699038"/>
                  <a:ext cx="3048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9" name="Shape 26">
                  <a:extLst>
                    <a:ext uri="{FF2B5EF4-FFF2-40B4-BE49-F238E27FC236}">
                      <a16:creationId xmlns:a16="http://schemas.microsoft.com/office/drawing/2014/main" id="{00000000-0008-0000-0200-00001D000000}"/>
                    </a:ext>
                  </a:extLst>
                </xdr:cNvPr>
                <xdr:cNvGrpSpPr/>
              </xdr:nvGrpSpPr>
              <xdr:grpSpPr>
                <a:xfrm>
                  <a:off x="5193600" y="3699038"/>
                  <a:ext cx="304800" cy="161925"/>
                  <a:chOff x="5193600" y="3703800"/>
                  <a:chExt cx="304800" cy="152400"/>
                </a:xfrm>
              </xdr:grpSpPr>
              <xdr:sp macro="" textlink="">
                <xdr:nvSpPr>
                  <xdr:cNvPr id="30" name="Shape 27">
                    <a:extLst>
                      <a:ext uri="{FF2B5EF4-FFF2-40B4-BE49-F238E27FC236}">
                        <a16:creationId xmlns:a16="http://schemas.microsoft.com/office/drawing/2014/main" id="{00000000-0008-0000-0200-00001E000000}"/>
                      </a:ext>
                    </a:extLst>
                  </xdr:cNvPr>
                  <xdr:cNvSpPr/>
                </xdr:nvSpPr>
                <xdr:spPr>
                  <a:xfrm>
                    <a:off x="5193600" y="3703800"/>
                    <a:ext cx="304800"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1" name="Shape 28">
                    <a:extLst>
                      <a:ext uri="{FF2B5EF4-FFF2-40B4-BE49-F238E27FC236}">
                        <a16:creationId xmlns:a16="http://schemas.microsoft.com/office/drawing/2014/main" id="{00000000-0008-0000-0200-00001F000000}"/>
                      </a:ext>
                    </a:extLst>
                  </xdr:cNvPr>
                  <xdr:cNvCxnSpPr/>
                </xdr:nvCxnSpPr>
                <xdr:spPr>
                  <a:xfrm rot="10800000" flipH="1">
                    <a:off x="5193600" y="3703800"/>
                    <a:ext cx="304800" cy="152400"/>
                  </a:xfrm>
                  <a:prstGeom prst="straightConnector1">
                    <a:avLst/>
                  </a:prstGeom>
                  <a:noFill/>
                  <a:ln w="9525" cap="flat" cmpd="sng">
                    <a:solidFill>
                      <a:srgbClr val="4A7DBA"/>
                    </a:solidFill>
                    <a:prstDash val="solid"/>
                    <a:round/>
                    <a:headEnd type="none" w="sm" len="sm"/>
                    <a:tailEnd type="none" w="sm" len="sm"/>
                  </a:ln>
                </xdr:spPr>
              </xdr:cxnSp>
            </xdr:grpSp>
          </xdr:grpSp>
        </xdr:grpSp>
      </xdr:grpSp>
    </xdr:grpSp>
    <xdr:clientData fLocksWithSheet="0"/>
  </xdr:oneCellAnchor>
  <xdr:oneCellAnchor>
    <xdr:from>
      <xdr:col>6</xdr:col>
      <xdr:colOff>628650</xdr:colOff>
      <xdr:row>13</xdr:row>
      <xdr:rowOff>38100</xdr:rowOff>
    </xdr:from>
    <xdr:ext cx="314325" cy="171450"/>
    <xdr:grpSp>
      <xdr:nvGrpSpPr>
        <xdr:cNvPr id="32" name="Shape 2">
          <a:extLst>
            <a:ext uri="{FF2B5EF4-FFF2-40B4-BE49-F238E27FC236}">
              <a16:creationId xmlns:a16="http://schemas.microsoft.com/office/drawing/2014/main" id="{00000000-0008-0000-0200-000020000000}"/>
            </a:ext>
          </a:extLst>
        </xdr:cNvPr>
        <xdr:cNvGrpSpPr/>
      </xdr:nvGrpSpPr>
      <xdr:grpSpPr>
        <a:xfrm>
          <a:off x="4914900" y="4705350"/>
          <a:ext cx="314325" cy="171450"/>
          <a:chOff x="5188838" y="3694275"/>
          <a:chExt cx="314325" cy="171450"/>
        </a:xfrm>
      </xdr:grpSpPr>
      <xdr:grpSp>
        <xdr:nvGrpSpPr>
          <xdr:cNvPr id="33" name="Shape 29">
            <a:extLst>
              <a:ext uri="{FF2B5EF4-FFF2-40B4-BE49-F238E27FC236}">
                <a16:creationId xmlns:a16="http://schemas.microsoft.com/office/drawing/2014/main" id="{00000000-0008-0000-0200-000021000000}"/>
              </a:ext>
            </a:extLst>
          </xdr:cNvPr>
          <xdr:cNvGrpSpPr/>
        </xdr:nvGrpSpPr>
        <xdr:grpSpPr>
          <a:xfrm>
            <a:off x="5188838" y="3694275"/>
            <a:ext cx="314325" cy="171450"/>
            <a:chOff x="5188838" y="3694275"/>
            <a:chExt cx="314325" cy="171450"/>
          </a:xfrm>
        </xdr:grpSpPr>
        <xdr:sp macro="" textlink="">
          <xdr:nvSpPr>
            <xdr:cNvPr id="34" name="Shape 5">
              <a:extLst>
                <a:ext uri="{FF2B5EF4-FFF2-40B4-BE49-F238E27FC236}">
                  <a16:creationId xmlns:a16="http://schemas.microsoft.com/office/drawing/2014/main" id="{00000000-0008-0000-0200-000022000000}"/>
                </a:ext>
              </a:extLst>
            </xdr:cNvPr>
            <xdr:cNvSpPr/>
          </xdr:nvSpPr>
          <xdr:spPr>
            <a:xfrm>
              <a:off x="5188838" y="3694275"/>
              <a:ext cx="314325"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5" name="Shape 30">
              <a:extLst>
                <a:ext uri="{FF2B5EF4-FFF2-40B4-BE49-F238E27FC236}">
                  <a16:creationId xmlns:a16="http://schemas.microsoft.com/office/drawing/2014/main" id="{00000000-0008-0000-0200-000023000000}"/>
                </a:ext>
              </a:extLst>
            </xdr:cNvPr>
            <xdr:cNvGrpSpPr/>
          </xdr:nvGrpSpPr>
          <xdr:grpSpPr>
            <a:xfrm>
              <a:off x="5188838" y="3694275"/>
              <a:ext cx="314325" cy="171450"/>
              <a:chOff x="5188838" y="3694275"/>
              <a:chExt cx="314325" cy="171450"/>
            </a:xfrm>
          </xdr:grpSpPr>
          <xdr:sp macro="" textlink="">
            <xdr:nvSpPr>
              <xdr:cNvPr id="36" name="Shape 31">
                <a:extLst>
                  <a:ext uri="{FF2B5EF4-FFF2-40B4-BE49-F238E27FC236}">
                    <a16:creationId xmlns:a16="http://schemas.microsoft.com/office/drawing/2014/main" id="{00000000-0008-0000-0200-000024000000}"/>
                  </a:ext>
                </a:extLst>
              </xdr:cNvPr>
              <xdr:cNvSpPr/>
            </xdr:nvSpPr>
            <xdr:spPr>
              <a:xfrm>
                <a:off x="5188838" y="3694275"/>
                <a:ext cx="314325"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7" name="Shape 32">
                <a:extLst>
                  <a:ext uri="{FF2B5EF4-FFF2-40B4-BE49-F238E27FC236}">
                    <a16:creationId xmlns:a16="http://schemas.microsoft.com/office/drawing/2014/main" id="{00000000-0008-0000-0200-000025000000}"/>
                  </a:ext>
                </a:extLst>
              </xdr:cNvPr>
              <xdr:cNvGrpSpPr/>
            </xdr:nvGrpSpPr>
            <xdr:grpSpPr>
              <a:xfrm>
                <a:off x="5188838" y="3694275"/>
                <a:ext cx="314325" cy="171450"/>
                <a:chOff x="5188838" y="3694275"/>
                <a:chExt cx="314325" cy="171450"/>
              </a:xfrm>
            </xdr:grpSpPr>
            <xdr:sp macro="" textlink="">
              <xdr:nvSpPr>
                <xdr:cNvPr id="38" name="Shape 33">
                  <a:extLst>
                    <a:ext uri="{FF2B5EF4-FFF2-40B4-BE49-F238E27FC236}">
                      <a16:creationId xmlns:a16="http://schemas.microsoft.com/office/drawing/2014/main" id="{00000000-0008-0000-0200-000026000000}"/>
                    </a:ext>
                  </a:extLst>
                </xdr:cNvPr>
                <xdr:cNvSpPr/>
              </xdr:nvSpPr>
              <xdr:spPr>
                <a:xfrm>
                  <a:off x="5188838" y="3694275"/>
                  <a:ext cx="314325"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9" name="Shape 34">
                  <a:extLst>
                    <a:ext uri="{FF2B5EF4-FFF2-40B4-BE49-F238E27FC236}">
                      <a16:creationId xmlns:a16="http://schemas.microsoft.com/office/drawing/2014/main" id="{00000000-0008-0000-0200-000027000000}"/>
                    </a:ext>
                  </a:extLst>
                </xdr:cNvPr>
                <xdr:cNvGrpSpPr/>
              </xdr:nvGrpSpPr>
              <xdr:grpSpPr>
                <a:xfrm>
                  <a:off x="5188838" y="3694275"/>
                  <a:ext cx="314325" cy="171450"/>
                  <a:chOff x="5193600" y="3699038"/>
                  <a:chExt cx="304800" cy="161925"/>
                </a:xfrm>
              </xdr:grpSpPr>
              <xdr:sp macro="" textlink="">
                <xdr:nvSpPr>
                  <xdr:cNvPr id="40" name="Shape 35">
                    <a:extLst>
                      <a:ext uri="{FF2B5EF4-FFF2-40B4-BE49-F238E27FC236}">
                        <a16:creationId xmlns:a16="http://schemas.microsoft.com/office/drawing/2014/main" id="{00000000-0008-0000-0200-000028000000}"/>
                      </a:ext>
                    </a:extLst>
                  </xdr:cNvPr>
                  <xdr:cNvSpPr/>
                </xdr:nvSpPr>
                <xdr:spPr>
                  <a:xfrm>
                    <a:off x="5193600" y="3699038"/>
                    <a:ext cx="3048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1" name="Shape 36">
                    <a:extLst>
                      <a:ext uri="{FF2B5EF4-FFF2-40B4-BE49-F238E27FC236}">
                        <a16:creationId xmlns:a16="http://schemas.microsoft.com/office/drawing/2014/main" id="{00000000-0008-0000-0200-000029000000}"/>
                      </a:ext>
                    </a:extLst>
                  </xdr:cNvPr>
                  <xdr:cNvCxnSpPr/>
                </xdr:nvCxnSpPr>
                <xdr:spPr>
                  <a:xfrm rot="10800000" flipH="1">
                    <a:off x="5193600" y="3699038"/>
                    <a:ext cx="304800" cy="161925"/>
                  </a:xfrm>
                  <a:prstGeom prst="straightConnector1">
                    <a:avLst/>
                  </a:prstGeom>
                  <a:noFill/>
                  <a:ln w="9525" cap="flat" cmpd="sng">
                    <a:solidFill>
                      <a:srgbClr val="4A7DBA"/>
                    </a:solidFill>
                    <a:prstDash val="solid"/>
                    <a:round/>
                    <a:headEnd type="none" w="sm" len="sm"/>
                    <a:tailEnd type="none" w="sm" len="sm"/>
                  </a:ln>
                </xdr:spPr>
              </xdr:cxnSp>
            </xdr:grpSp>
          </xdr:grpSp>
        </xdr:grpSp>
      </xdr:grpSp>
    </xdr:grpSp>
    <xdr:clientData fLocksWithSheet="0"/>
  </xdr:oneCellAnchor>
  <xdr:oneCellAnchor>
    <xdr:from>
      <xdr:col>6</xdr:col>
      <xdr:colOff>180975</xdr:colOff>
      <xdr:row>12</xdr:row>
      <xdr:rowOff>9525</xdr:rowOff>
    </xdr:from>
    <xdr:ext cx="304800" cy="152400"/>
    <xdr:grpSp>
      <xdr:nvGrpSpPr>
        <xdr:cNvPr id="42" name="Shape 2">
          <a:extLst>
            <a:ext uri="{FF2B5EF4-FFF2-40B4-BE49-F238E27FC236}">
              <a16:creationId xmlns:a16="http://schemas.microsoft.com/office/drawing/2014/main" id="{00000000-0008-0000-0200-00002A000000}"/>
            </a:ext>
          </a:extLst>
        </xdr:cNvPr>
        <xdr:cNvGrpSpPr/>
      </xdr:nvGrpSpPr>
      <xdr:grpSpPr>
        <a:xfrm>
          <a:off x="4467225" y="4486275"/>
          <a:ext cx="304800" cy="152400"/>
          <a:chOff x="5193600" y="3703800"/>
          <a:chExt cx="304800" cy="152400"/>
        </a:xfrm>
      </xdr:grpSpPr>
      <xdr:grpSp>
        <xdr:nvGrpSpPr>
          <xdr:cNvPr id="43" name="Shape 37">
            <a:extLst>
              <a:ext uri="{FF2B5EF4-FFF2-40B4-BE49-F238E27FC236}">
                <a16:creationId xmlns:a16="http://schemas.microsoft.com/office/drawing/2014/main" id="{00000000-0008-0000-0200-00002B000000}"/>
              </a:ext>
            </a:extLst>
          </xdr:cNvPr>
          <xdr:cNvGrpSpPr/>
        </xdr:nvGrpSpPr>
        <xdr:grpSpPr>
          <a:xfrm>
            <a:off x="5193600" y="3703800"/>
            <a:ext cx="304800" cy="152400"/>
            <a:chOff x="5193600" y="3703800"/>
            <a:chExt cx="304800" cy="152400"/>
          </a:xfrm>
        </xdr:grpSpPr>
        <xdr:sp macro="" textlink="">
          <xdr:nvSpPr>
            <xdr:cNvPr id="44" name="Shape 5">
              <a:extLst>
                <a:ext uri="{FF2B5EF4-FFF2-40B4-BE49-F238E27FC236}">
                  <a16:creationId xmlns:a16="http://schemas.microsoft.com/office/drawing/2014/main" id="{00000000-0008-0000-0200-00002C000000}"/>
                </a:ext>
              </a:extLst>
            </xdr:cNvPr>
            <xdr:cNvSpPr/>
          </xdr:nvSpPr>
          <xdr:spPr>
            <a:xfrm>
              <a:off x="5193600" y="3703800"/>
              <a:ext cx="304800"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5" name="Shape 38">
              <a:extLst>
                <a:ext uri="{FF2B5EF4-FFF2-40B4-BE49-F238E27FC236}">
                  <a16:creationId xmlns:a16="http://schemas.microsoft.com/office/drawing/2014/main" id="{00000000-0008-0000-0200-00002D000000}"/>
                </a:ext>
              </a:extLst>
            </xdr:cNvPr>
            <xdr:cNvGrpSpPr/>
          </xdr:nvGrpSpPr>
          <xdr:grpSpPr>
            <a:xfrm>
              <a:off x="5193600" y="3703800"/>
              <a:ext cx="304800" cy="152400"/>
              <a:chOff x="5193600" y="3703800"/>
              <a:chExt cx="304800" cy="152400"/>
            </a:xfrm>
          </xdr:grpSpPr>
          <xdr:sp macro="" textlink="">
            <xdr:nvSpPr>
              <xdr:cNvPr id="46" name="Shape 39">
                <a:extLst>
                  <a:ext uri="{FF2B5EF4-FFF2-40B4-BE49-F238E27FC236}">
                    <a16:creationId xmlns:a16="http://schemas.microsoft.com/office/drawing/2014/main" id="{00000000-0008-0000-0200-00002E000000}"/>
                  </a:ext>
                </a:extLst>
              </xdr:cNvPr>
              <xdr:cNvSpPr/>
            </xdr:nvSpPr>
            <xdr:spPr>
              <a:xfrm>
                <a:off x="5193600" y="3703800"/>
                <a:ext cx="304800"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7" name="Shape 40">
                <a:extLst>
                  <a:ext uri="{FF2B5EF4-FFF2-40B4-BE49-F238E27FC236}">
                    <a16:creationId xmlns:a16="http://schemas.microsoft.com/office/drawing/2014/main" id="{00000000-0008-0000-0200-00002F000000}"/>
                  </a:ext>
                </a:extLst>
              </xdr:cNvPr>
              <xdr:cNvGrpSpPr/>
            </xdr:nvGrpSpPr>
            <xdr:grpSpPr>
              <a:xfrm>
                <a:off x="5193600" y="3703800"/>
                <a:ext cx="304800" cy="152400"/>
                <a:chOff x="5193600" y="3703800"/>
                <a:chExt cx="304800" cy="152400"/>
              </a:xfrm>
            </xdr:grpSpPr>
            <xdr:sp macro="" textlink="">
              <xdr:nvSpPr>
                <xdr:cNvPr id="48" name="Shape 41">
                  <a:extLst>
                    <a:ext uri="{FF2B5EF4-FFF2-40B4-BE49-F238E27FC236}">
                      <a16:creationId xmlns:a16="http://schemas.microsoft.com/office/drawing/2014/main" id="{00000000-0008-0000-0200-000030000000}"/>
                    </a:ext>
                  </a:extLst>
                </xdr:cNvPr>
                <xdr:cNvSpPr/>
              </xdr:nvSpPr>
              <xdr:spPr>
                <a:xfrm>
                  <a:off x="5193600" y="3703800"/>
                  <a:ext cx="304800"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9" name="Shape 42">
                  <a:extLst>
                    <a:ext uri="{FF2B5EF4-FFF2-40B4-BE49-F238E27FC236}">
                      <a16:creationId xmlns:a16="http://schemas.microsoft.com/office/drawing/2014/main" id="{00000000-0008-0000-0200-000031000000}"/>
                    </a:ext>
                  </a:extLst>
                </xdr:cNvPr>
                <xdr:cNvGrpSpPr/>
              </xdr:nvGrpSpPr>
              <xdr:grpSpPr>
                <a:xfrm>
                  <a:off x="5193600" y="3703800"/>
                  <a:ext cx="304800" cy="152400"/>
                  <a:chOff x="5193600" y="3703800"/>
                  <a:chExt cx="304800" cy="152400"/>
                </a:xfrm>
              </xdr:grpSpPr>
              <xdr:sp macro="" textlink="">
                <xdr:nvSpPr>
                  <xdr:cNvPr id="50" name="Shape 43">
                    <a:extLst>
                      <a:ext uri="{FF2B5EF4-FFF2-40B4-BE49-F238E27FC236}">
                        <a16:creationId xmlns:a16="http://schemas.microsoft.com/office/drawing/2014/main" id="{00000000-0008-0000-0200-000032000000}"/>
                      </a:ext>
                    </a:extLst>
                  </xdr:cNvPr>
                  <xdr:cNvSpPr/>
                </xdr:nvSpPr>
                <xdr:spPr>
                  <a:xfrm>
                    <a:off x="5193600" y="3703800"/>
                    <a:ext cx="304800"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1" name="Shape 44">
                    <a:extLst>
                      <a:ext uri="{FF2B5EF4-FFF2-40B4-BE49-F238E27FC236}">
                        <a16:creationId xmlns:a16="http://schemas.microsoft.com/office/drawing/2014/main" id="{00000000-0008-0000-0200-000033000000}"/>
                      </a:ext>
                    </a:extLst>
                  </xdr:cNvPr>
                  <xdr:cNvCxnSpPr/>
                </xdr:nvCxnSpPr>
                <xdr:spPr>
                  <a:xfrm rot="10800000" flipH="1">
                    <a:off x="5193600" y="3703800"/>
                    <a:ext cx="304800" cy="152400"/>
                  </a:xfrm>
                  <a:prstGeom prst="straightConnector1">
                    <a:avLst/>
                  </a:prstGeom>
                  <a:noFill/>
                  <a:ln w="9525" cap="flat" cmpd="sng">
                    <a:solidFill>
                      <a:srgbClr val="4A7DBA"/>
                    </a:solidFill>
                    <a:prstDash val="solid"/>
                    <a:round/>
                    <a:headEnd type="none" w="sm" len="sm"/>
                    <a:tailEnd type="none" w="sm" len="sm"/>
                  </a:ln>
                </xdr:spPr>
              </xdr:cxnSp>
            </xdr:grpSp>
          </xdr:grpSp>
        </xdr:grpSp>
      </xdr:grpSp>
    </xdr:grpSp>
    <xdr:clientData fLocksWithSheet="0"/>
  </xdr:oneCellAnchor>
  <xdr:oneCellAnchor>
    <xdr:from>
      <xdr:col>9</xdr:col>
      <xdr:colOff>200025</xdr:colOff>
      <xdr:row>13</xdr:row>
      <xdr:rowOff>38100</xdr:rowOff>
    </xdr:from>
    <xdr:ext cx="304800" cy="171450"/>
    <xdr:grpSp>
      <xdr:nvGrpSpPr>
        <xdr:cNvPr id="52" name="Shape 2">
          <a:extLst>
            <a:ext uri="{FF2B5EF4-FFF2-40B4-BE49-F238E27FC236}">
              <a16:creationId xmlns:a16="http://schemas.microsoft.com/office/drawing/2014/main" id="{00000000-0008-0000-0200-000034000000}"/>
            </a:ext>
          </a:extLst>
        </xdr:cNvPr>
        <xdr:cNvGrpSpPr/>
      </xdr:nvGrpSpPr>
      <xdr:grpSpPr>
        <a:xfrm>
          <a:off x="6629400" y="4705350"/>
          <a:ext cx="304800" cy="171450"/>
          <a:chOff x="5193600" y="3694275"/>
          <a:chExt cx="304800" cy="171450"/>
        </a:xfrm>
      </xdr:grpSpPr>
      <xdr:grpSp>
        <xdr:nvGrpSpPr>
          <xdr:cNvPr id="53" name="Shape 45">
            <a:extLst>
              <a:ext uri="{FF2B5EF4-FFF2-40B4-BE49-F238E27FC236}">
                <a16:creationId xmlns:a16="http://schemas.microsoft.com/office/drawing/2014/main" id="{00000000-0008-0000-0200-000035000000}"/>
              </a:ext>
            </a:extLst>
          </xdr:cNvPr>
          <xdr:cNvGrpSpPr/>
        </xdr:nvGrpSpPr>
        <xdr:grpSpPr>
          <a:xfrm>
            <a:off x="5193600" y="3694275"/>
            <a:ext cx="304800" cy="171450"/>
            <a:chOff x="5193600" y="3694275"/>
            <a:chExt cx="304800" cy="171450"/>
          </a:xfrm>
        </xdr:grpSpPr>
        <xdr:sp macro="" textlink="">
          <xdr:nvSpPr>
            <xdr:cNvPr id="54" name="Shape 5">
              <a:extLst>
                <a:ext uri="{FF2B5EF4-FFF2-40B4-BE49-F238E27FC236}">
                  <a16:creationId xmlns:a16="http://schemas.microsoft.com/office/drawing/2014/main" id="{00000000-0008-0000-0200-000036000000}"/>
                </a:ext>
              </a:extLst>
            </xdr:cNvPr>
            <xdr:cNvSpPr/>
          </xdr:nvSpPr>
          <xdr:spPr>
            <a:xfrm>
              <a:off x="5193600" y="3694275"/>
              <a:ext cx="3048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5" name="Shape 46">
              <a:extLst>
                <a:ext uri="{FF2B5EF4-FFF2-40B4-BE49-F238E27FC236}">
                  <a16:creationId xmlns:a16="http://schemas.microsoft.com/office/drawing/2014/main" id="{00000000-0008-0000-0200-000037000000}"/>
                </a:ext>
              </a:extLst>
            </xdr:cNvPr>
            <xdr:cNvGrpSpPr/>
          </xdr:nvGrpSpPr>
          <xdr:grpSpPr>
            <a:xfrm>
              <a:off x="5193600" y="3694275"/>
              <a:ext cx="304800" cy="171450"/>
              <a:chOff x="5193600" y="3694275"/>
              <a:chExt cx="304800" cy="171450"/>
            </a:xfrm>
          </xdr:grpSpPr>
          <xdr:sp macro="" textlink="">
            <xdr:nvSpPr>
              <xdr:cNvPr id="56" name="Shape 47">
                <a:extLst>
                  <a:ext uri="{FF2B5EF4-FFF2-40B4-BE49-F238E27FC236}">
                    <a16:creationId xmlns:a16="http://schemas.microsoft.com/office/drawing/2014/main" id="{00000000-0008-0000-0200-000038000000}"/>
                  </a:ext>
                </a:extLst>
              </xdr:cNvPr>
              <xdr:cNvSpPr/>
            </xdr:nvSpPr>
            <xdr:spPr>
              <a:xfrm>
                <a:off x="5193600" y="3694275"/>
                <a:ext cx="3048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7" name="Shape 48">
                <a:extLst>
                  <a:ext uri="{FF2B5EF4-FFF2-40B4-BE49-F238E27FC236}">
                    <a16:creationId xmlns:a16="http://schemas.microsoft.com/office/drawing/2014/main" id="{00000000-0008-0000-0200-000039000000}"/>
                  </a:ext>
                </a:extLst>
              </xdr:cNvPr>
              <xdr:cNvGrpSpPr/>
            </xdr:nvGrpSpPr>
            <xdr:grpSpPr>
              <a:xfrm>
                <a:off x="5193600" y="3694275"/>
                <a:ext cx="304800" cy="171450"/>
                <a:chOff x="5193600" y="3694275"/>
                <a:chExt cx="304800" cy="171450"/>
              </a:xfrm>
            </xdr:grpSpPr>
            <xdr:sp macro="" textlink="">
              <xdr:nvSpPr>
                <xdr:cNvPr id="58" name="Shape 49">
                  <a:extLst>
                    <a:ext uri="{FF2B5EF4-FFF2-40B4-BE49-F238E27FC236}">
                      <a16:creationId xmlns:a16="http://schemas.microsoft.com/office/drawing/2014/main" id="{00000000-0008-0000-0200-00003A000000}"/>
                    </a:ext>
                  </a:extLst>
                </xdr:cNvPr>
                <xdr:cNvSpPr/>
              </xdr:nvSpPr>
              <xdr:spPr>
                <a:xfrm>
                  <a:off x="5193600" y="3694275"/>
                  <a:ext cx="3048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9" name="Shape 50">
                  <a:extLst>
                    <a:ext uri="{FF2B5EF4-FFF2-40B4-BE49-F238E27FC236}">
                      <a16:creationId xmlns:a16="http://schemas.microsoft.com/office/drawing/2014/main" id="{00000000-0008-0000-0200-00003B000000}"/>
                    </a:ext>
                  </a:extLst>
                </xdr:cNvPr>
                <xdr:cNvGrpSpPr/>
              </xdr:nvGrpSpPr>
              <xdr:grpSpPr>
                <a:xfrm>
                  <a:off x="5193600" y="3694275"/>
                  <a:ext cx="304800" cy="171450"/>
                  <a:chOff x="5193600" y="3699038"/>
                  <a:chExt cx="304800" cy="161925"/>
                </a:xfrm>
              </xdr:grpSpPr>
              <xdr:sp macro="" textlink="">
                <xdr:nvSpPr>
                  <xdr:cNvPr id="60" name="Shape 51">
                    <a:extLst>
                      <a:ext uri="{FF2B5EF4-FFF2-40B4-BE49-F238E27FC236}">
                        <a16:creationId xmlns:a16="http://schemas.microsoft.com/office/drawing/2014/main" id="{00000000-0008-0000-0200-00003C000000}"/>
                      </a:ext>
                    </a:extLst>
                  </xdr:cNvPr>
                  <xdr:cNvSpPr/>
                </xdr:nvSpPr>
                <xdr:spPr>
                  <a:xfrm>
                    <a:off x="5193600" y="3699038"/>
                    <a:ext cx="3048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1" name="Shape 52">
                    <a:extLst>
                      <a:ext uri="{FF2B5EF4-FFF2-40B4-BE49-F238E27FC236}">
                        <a16:creationId xmlns:a16="http://schemas.microsoft.com/office/drawing/2014/main" id="{00000000-0008-0000-0200-00003D000000}"/>
                      </a:ext>
                    </a:extLst>
                  </xdr:cNvPr>
                  <xdr:cNvCxnSpPr/>
                </xdr:nvCxnSpPr>
                <xdr:spPr>
                  <a:xfrm rot="10800000" flipH="1">
                    <a:off x="5193600" y="3699038"/>
                    <a:ext cx="304800" cy="161925"/>
                  </a:xfrm>
                  <a:prstGeom prst="straightConnector1">
                    <a:avLst/>
                  </a:prstGeom>
                  <a:noFill/>
                  <a:ln w="9525" cap="flat" cmpd="sng">
                    <a:solidFill>
                      <a:srgbClr val="4A7DBA"/>
                    </a:solidFill>
                    <a:prstDash val="solid"/>
                    <a:round/>
                    <a:headEnd type="none" w="sm" len="sm"/>
                    <a:tailEnd type="none" w="sm" len="sm"/>
                  </a:ln>
                </xdr:spPr>
              </xdr:cxnSp>
            </xdr:grpSp>
          </xdr:grpSp>
        </xdr:grpSp>
      </xdr:grpSp>
    </xdr:grpSp>
    <xdr:clientData fLocksWithSheet="0"/>
  </xdr:oneCellAnchor>
  <xdr:oneCellAnchor>
    <xdr:from>
      <xdr:col>4</xdr:col>
      <xdr:colOff>266700</xdr:colOff>
      <xdr:row>25</xdr:row>
      <xdr:rowOff>28575</xdr:rowOff>
    </xdr:from>
    <xdr:ext cx="809625" cy="171450"/>
    <xdr:sp macro="" textlink="">
      <xdr:nvSpPr>
        <xdr:cNvPr id="62" name="Shape 53">
          <a:extLst>
            <a:ext uri="{FF2B5EF4-FFF2-40B4-BE49-F238E27FC236}">
              <a16:creationId xmlns:a16="http://schemas.microsoft.com/office/drawing/2014/main" id="{00000000-0008-0000-0200-00003E000000}"/>
            </a:ext>
          </a:extLst>
        </xdr:cNvPr>
        <xdr:cNvSpPr/>
      </xdr:nvSpPr>
      <xdr:spPr>
        <a:xfrm>
          <a:off x="4950713" y="3703800"/>
          <a:ext cx="790575" cy="152400"/>
        </a:xfrm>
        <a:prstGeom prst="notchedRigh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                           </a:t>
          </a:r>
          <a:endParaRPr sz="1400"/>
        </a:p>
      </xdr:txBody>
    </xdr:sp>
    <xdr:clientData fLocksWithSheet="0"/>
  </xdr:oneCellAnchor>
  <xdr:oneCellAnchor>
    <xdr:from>
      <xdr:col>4</xdr:col>
      <xdr:colOff>266700</xdr:colOff>
      <xdr:row>26</xdr:row>
      <xdr:rowOff>0</xdr:rowOff>
    </xdr:from>
    <xdr:ext cx="809625" cy="171450"/>
    <xdr:sp macro="" textlink="">
      <xdr:nvSpPr>
        <xdr:cNvPr id="63" name="Shape 54">
          <a:extLst>
            <a:ext uri="{FF2B5EF4-FFF2-40B4-BE49-F238E27FC236}">
              <a16:creationId xmlns:a16="http://schemas.microsoft.com/office/drawing/2014/main" id="{00000000-0008-0000-0200-00003F000000}"/>
            </a:ext>
          </a:extLst>
        </xdr:cNvPr>
        <xdr:cNvSpPr/>
      </xdr:nvSpPr>
      <xdr:spPr>
        <a:xfrm>
          <a:off x="4950713" y="3703800"/>
          <a:ext cx="790575" cy="152400"/>
        </a:xfrm>
        <a:prstGeom prst="notchedRigh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257175</xdr:colOff>
      <xdr:row>27</xdr:row>
      <xdr:rowOff>0</xdr:rowOff>
    </xdr:from>
    <xdr:ext cx="809625" cy="171450"/>
    <xdr:sp macro="" textlink="">
      <xdr:nvSpPr>
        <xdr:cNvPr id="64" name="Shape 54">
          <a:extLst>
            <a:ext uri="{FF2B5EF4-FFF2-40B4-BE49-F238E27FC236}">
              <a16:creationId xmlns:a16="http://schemas.microsoft.com/office/drawing/2014/main" id="{00000000-0008-0000-0200-000040000000}"/>
            </a:ext>
          </a:extLst>
        </xdr:cNvPr>
        <xdr:cNvSpPr/>
      </xdr:nvSpPr>
      <xdr:spPr>
        <a:xfrm>
          <a:off x="4950713" y="3703800"/>
          <a:ext cx="790575" cy="152400"/>
        </a:xfrm>
        <a:prstGeom prst="notchedRigh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9</xdr:col>
      <xdr:colOff>257175</xdr:colOff>
      <xdr:row>25</xdr:row>
      <xdr:rowOff>9525</xdr:rowOff>
    </xdr:from>
    <xdr:ext cx="809625" cy="171450"/>
    <xdr:sp macro="" textlink="">
      <xdr:nvSpPr>
        <xdr:cNvPr id="65" name="Shape 55">
          <a:extLst>
            <a:ext uri="{FF2B5EF4-FFF2-40B4-BE49-F238E27FC236}">
              <a16:creationId xmlns:a16="http://schemas.microsoft.com/office/drawing/2014/main" id="{00000000-0008-0000-0200-000041000000}"/>
            </a:ext>
          </a:extLst>
        </xdr:cNvPr>
        <xdr:cNvSpPr/>
      </xdr:nvSpPr>
      <xdr:spPr>
        <a:xfrm>
          <a:off x="4950713" y="3703800"/>
          <a:ext cx="790575" cy="152400"/>
        </a:xfrm>
        <a:prstGeom prst="notchedRigh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                           </a:t>
          </a:r>
          <a:endParaRPr sz="1400"/>
        </a:p>
      </xdr:txBody>
    </xdr:sp>
    <xdr:clientData fLocksWithSheet="0"/>
  </xdr:oneCellAnchor>
  <xdr:oneCellAnchor>
    <xdr:from>
      <xdr:col>9</xdr:col>
      <xdr:colOff>257175</xdr:colOff>
      <xdr:row>26</xdr:row>
      <xdr:rowOff>-9525</xdr:rowOff>
    </xdr:from>
    <xdr:ext cx="809625" cy="171450"/>
    <xdr:sp macro="" textlink="">
      <xdr:nvSpPr>
        <xdr:cNvPr id="66" name="Shape 54">
          <a:extLst>
            <a:ext uri="{FF2B5EF4-FFF2-40B4-BE49-F238E27FC236}">
              <a16:creationId xmlns:a16="http://schemas.microsoft.com/office/drawing/2014/main" id="{00000000-0008-0000-0200-000042000000}"/>
            </a:ext>
          </a:extLst>
        </xdr:cNvPr>
        <xdr:cNvSpPr/>
      </xdr:nvSpPr>
      <xdr:spPr>
        <a:xfrm>
          <a:off x="4950713" y="3703800"/>
          <a:ext cx="790575" cy="152400"/>
        </a:xfrm>
        <a:prstGeom prst="notchedRigh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9</xdr:col>
      <xdr:colOff>247650</xdr:colOff>
      <xdr:row>27</xdr:row>
      <xdr:rowOff>-9525</xdr:rowOff>
    </xdr:from>
    <xdr:ext cx="809625" cy="171450"/>
    <xdr:sp macro="" textlink="">
      <xdr:nvSpPr>
        <xdr:cNvPr id="67" name="Shape 54">
          <a:extLst>
            <a:ext uri="{FF2B5EF4-FFF2-40B4-BE49-F238E27FC236}">
              <a16:creationId xmlns:a16="http://schemas.microsoft.com/office/drawing/2014/main" id="{00000000-0008-0000-0200-000043000000}"/>
            </a:ext>
          </a:extLst>
        </xdr:cNvPr>
        <xdr:cNvSpPr/>
      </xdr:nvSpPr>
      <xdr:spPr>
        <a:xfrm>
          <a:off x="4950713" y="3703800"/>
          <a:ext cx="790575" cy="152400"/>
        </a:xfrm>
        <a:prstGeom prst="notchedRigh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5</xdr:col>
      <xdr:colOff>152400</xdr:colOff>
      <xdr:row>33</xdr:row>
      <xdr:rowOff>57150</xdr:rowOff>
    </xdr:from>
    <xdr:ext cx="809625" cy="171450"/>
    <xdr:sp macro="" textlink="">
      <xdr:nvSpPr>
        <xdr:cNvPr id="68" name="Shape 56">
          <a:extLst>
            <a:ext uri="{FF2B5EF4-FFF2-40B4-BE49-F238E27FC236}">
              <a16:creationId xmlns:a16="http://schemas.microsoft.com/office/drawing/2014/main" id="{00000000-0008-0000-0200-000044000000}"/>
            </a:ext>
          </a:extLst>
        </xdr:cNvPr>
        <xdr:cNvSpPr/>
      </xdr:nvSpPr>
      <xdr:spPr>
        <a:xfrm>
          <a:off x="4950713" y="3703800"/>
          <a:ext cx="790575" cy="152400"/>
        </a:xfrm>
        <a:prstGeom prst="notchedRigh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                           </a:t>
          </a:r>
          <a:endParaRPr sz="1400"/>
        </a:p>
      </xdr:txBody>
    </xdr:sp>
    <xdr:clientData fLocksWithSheet="0"/>
  </xdr:oneCellAnchor>
  <xdr:oneCellAnchor>
    <xdr:from>
      <xdr:col>5</xdr:col>
      <xdr:colOff>161925</xdr:colOff>
      <xdr:row>34</xdr:row>
      <xdr:rowOff>57150</xdr:rowOff>
    </xdr:from>
    <xdr:ext cx="809625" cy="171450"/>
    <xdr:sp macro="" textlink="">
      <xdr:nvSpPr>
        <xdr:cNvPr id="69" name="Shape 57">
          <a:extLst>
            <a:ext uri="{FF2B5EF4-FFF2-40B4-BE49-F238E27FC236}">
              <a16:creationId xmlns:a16="http://schemas.microsoft.com/office/drawing/2014/main" id="{00000000-0008-0000-0200-000045000000}"/>
            </a:ext>
          </a:extLst>
        </xdr:cNvPr>
        <xdr:cNvSpPr/>
      </xdr:nvSpPr>
      <xdr:spPr>
        <a:xfrm>
          <a:off x="4950713" y="3703800"/>
          <a:ext cx="790575" cy="152400"/>
        </a:xfrm>
        <a:prstGeom prst="notchedRigh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                           </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0</xdr:row>
      <xdr:rowOff>-38100</xdr:rowOff>
    </xdr:from>
    <xdr:ext cx="3771900" cy="6219825"/>
    <xdr:sp macro="" textlink="">
      <xdr:nvSpPr>
        <xdr:cNvPr id="58" name="Shape 58">
          <a:extLst>
            <a:ext uri="{FF2B5EF4-FFF2-40B4-BE49-F238E27FC236}">
              <a16:creationId xmlns:a16="http://schemas.microsoft.com/office/drawing/2014/main" id="{00000000-0008-0000-0300-00003A000000}"/>
            </a:ext>
          </a:extLst>
        </xdr:cNvPr>
        <xdr:cNvSpPr/>
      </xdr:nvSpPr>
      <xdr:spPr>
        <a:xfrm>
          <a:off x="3469575" y="679613"/>
          <a:ext cx="3752850" cy="6200775"/>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19050</xdr:colOff>
      <xdr:row>0</xdr:row>
      <xdr:rowOff>47625</xdr:rowOff>
    </xdr:from>
    <xdr:ext cx="3819525" cy="1314450"/>
    <xdr:sp macro="" textlink="">
      <xdr:nvSpPr>
        <xdr:cNvPr id="59" name="Shape 59">
          <a:extLst>
            <a:ext uri="{FF2B5EF4-FFF2-40B4-BE49-F238E27FC236}">
              <a16:creationId xmlns:a16="http://schemas.microsoft.com/office/drawing/2014/main" id="{00000000-0008-0000-0300-00003B000000}"/>
            </a:ext>
          </a:extLst>
        </xdr:cNvPr>
        <xdr:cNvSpPr/>
      </xdr:nvSpPr>
      <xdr:spPr>
        <a:xfrm>
          <a:off x="3441000" y="3127538"/>
          <a:ext cx="3810000" cy="1304925"/>
        </a:xfrm>
        <a:prstGeom prst="rect">
          <a:avLst/>
        </a:prstGeom>
        <a:noFill/>
        <a:ln>
          <a:noFill/>
        </a:ln>
        <a:effectLst>
          <a:outerShdw blurRad="50800" dist="38100" algn="l" rotWithShape="0">
            <a:srgbClr val="000000">
              <a:alpha val="40000"/>
            </a:srgbClr>
          </a:outerShdw>
        </a:effectLst>
      </xdr:spPr>
      <xdr:txBody>
        <a:bodyPr spcFirstLastPara="1" wrap="square" lIns="91425" tIns="45700" rIns="91425" bIns="45700" anchor="ctr" anchorCtr="0">
          <a:noAutofit/>
        </a:bodyPr>
        <a:lstStyle/>
        <a:p>
          <a:pPr marL="0" lvl="0" indent="0" algn="l" rtl="0">
            <a:spcBef>
              <a:spcPts val="0"/>
            </a:spcBef>
            <a:spcAft>
              <a:spcPts val="0"/>
            </a:spcAft>
            <a:buSzPts val="2200"/>
            <a:buFont typeface="Arial"/>
            <a:buNone/>
          </a:pPr>
          <a:r>
            <a:rPr lang="en-US" sz="2200" b="1"/>
            <a:t>Programa de Gestión Ambiental Institucional</a:t>
          </a:r>
          <a:br>
            <a:rPr lang="en-US" sz="2200" b="1"/>
          </a:br>
          <a:r>
            <a:rPr lang="en-US" sz="2200" b="1"/>
            <a:t>PGAI´s</a:t>
          </a:r>
          <a:endParaRPr sz="1400"/>
        </a:p>
      </xdr:txBody>
    </xdr:sp>
    <xdr:clientData fLocksWithSheet="0"/>
  </xdr:oneCellAnchor>
  <xdr:oneCellAnchor>
    <xdr:from>
      <xdr:col>5</xdr:col>
      <xdr:colOff>0</xdr:colOff>
      <xdr:row>7</xdr:row>
      <xdr:rowOff>0</xdr:rowOff>
    </xdr:from>
    <xdr:ext cx="5353050" cy="561975"/>
    <xdr:sp macro="" textlink="">
      <xdr:nvSpPr>
        <xdr:cNvPr id="60" name="Shape 60">
          <a:extLst>
            <a:ext uri="{FF2B5EF4-FFF2-40B4-BE49-F238E27FC236}">
              <a16:creationId xmlns:a16="http://schemas.microsoft.com/office/drawing/2014/main" id="{00000000-0008-0000-0300-00003C000000}"/>
            </a:ext>
          </a:extLst>
        </xdr:cNvPr>
        <xdr:cNvSpPr/>
      </xdr:nvSpPr>
      <xdr:spPr>
        <a:xfrm>
          <a:off x="2674238" y="3503775"/>
          <a:ext cx="5343525" cy="5524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accent1"/>
            </a:buClr>
            <a:buSzPts val="1600"/>
            <a:buFont typeface="Cambria"/>
            <a:buNone/>
          </a:pPr>
          <a:r>
            <a:rPr lang="en-US" sz="1600" b="1">
              <a:solidFill>
                <a:schemeClr val="accent1"/>
              </a:solidFill>
              <a:latin typeface="Cambria"/>
              <a:ea typeface="Cambria"/>
              <a:cs typeface="Cambria"/>
              <a:sym typeface="Cambria"/>
            </a:rPr>
            <a:t>CONSUMO DE COMBUSTIBLE DE                              FUENTES MOVILES Y FUENTES FIJAS (V1.4)</a:t>
          </a:r>
          <a:endParaRPr sz="1400"/>
        </a:p>
      </xdr:txBody>
    </xdr:sp>
    <xdr:clientData fLocksWithSheet="0"/>
  </xdr:oneCellAnchor>
  <xdr:oneCellAnchor>
    <xdr:from>
      <xdr:col>10</xdr:col>
      <xdr:colOff>9525</xdr:colOff>
      <xdr:row>0</xdr:row>
      <xdr:rowOff>133350</xdr:rowOff>
    </xdr:from>
    <xdr:ext cx="1428750" cy="1162050"/>
    <xdr:sp macro="" textlink="">
      <xdr:nvSpPr>
        <xdr:cNvPr id="61" name="Shape 61">
          <a:extLst>
            <a:ext uri="{FF2B5EF4-FFF2-40B4-BE49-F238E27FC236}">
              <a16:creationId xmlns:a16="http://schemas.microsoft.com/office/drawing/2014/main" id="{00000000-0008-0000-0300-00003D000000}"/>
            </a:ext>
          </a:extLst>
        </xdr:cNvPr>
        <xdr:cNvSpPr txBox="1"/>
      </xdr:nvSpPr>
      <xdr:spPr>
        <a:xfrm>
          <a:off x="4636388" y="3203738"/>
          <a:ext cx="1419225" cy="11525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100"/>
            <a:buFont typeface="Arial"/>
            <a:buNone/>
          </a:pPr>
          <a:endParaRPr sz="1100"/>
        </a:p>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LOGO DE LA INSTITUCIÓN</a:t>
          </a:r>
          <a:endParaRPr sz="1400"/>
        </a:p>
      </xdr:txBody>
    </xdr:sp>
    <xdr:clientData fLocksWithSheet="0"/>
  </xdr:oneCellAnchor>
  <xdr:oneCellAnchor>
    <xdr:from>
      <xdr:col>0</xdr:col>
      <xdr:colOff>152400</xdr:colOff>
      <xdr:row>11</xdr:row>
      <xdr:rowOff>38100</xdr:rowOff>
    </xdr:from>
    <xdr:ext cx="3448050" cy="2257425"/>
    <xdr:pic>
      <xdr:nvPicPr>
        <xdr:cNvPr id="2" name="image4.jpg" descr="http://www.servinse.com/images/CALDERA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190500</xdr:colOff>
      <xdr:row>18</xdr:row>
      <xdr:rowOff>19050</xdr:rowOff>
    </xdr:from>
    <xdr:ext cx="3390900" cy="1581150"/>
    <xdr:pic>
      <xdr:nvPicPr>
        <xdr:cNvPr id="3" name="image6.jpg" descr="http://www.viarural.com.ar/viarural.com.ar/insumosagropecuarios/ganaderos/motosierras/stihl/stihl-01.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104775</xdr:colOff>
      <xdr:row>0</xdr:row>
      <xdr:rowOff>19050</xdr:rowOff>
    </xdr:from>
    <xdr:ext cx="3476625" cy="2362200"/>
    <xdr:pic>
      <xdr:nvPicPr>
        <xdr:cNvPr id="4" name="image5.jpg" descr="http://www.fuerzaaerea.mil.do/Portals/0/Images/Noticias/flota%20vehicular%20FAD.jp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47625</xdr:colOff>
      <xdr:row>61</xdr:row>
      <xdr:rowOff>19050</xdr:rowOff>
    </xdr:from>
    <xdr:ext cx="15135225" cy="3943350"/>
    <xdr:graphicFrame macro="">
      <xdr:nvGraphicFramePr>
        <xdr:cNvPr id="762081876" name="Chart 1">
          <a:extLst>
            <a:ext uri="{FF2B5EF4-FFF2-40B4-BE49-F238E27FC236}">
              <a16:creationId xmlns:a16="http://schemas.microsoft.com/office/drawing/2014/main" id="{00000000-0008-0000-0400-000054726C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79</xdr:row>
      <xdr:rowOff>0</xdr:rowOff>
    </xdr:from>
    <xdr:ext cx="15201900" cy="3943350"/>
    <xdr:graphicFrame macro="">
      <xdr:nvGraphicFramePr>
        <xdr:cNvPr id="975868053" name="Chart 2">
          <a:extLst>
            <a:ext uri="{FF2B5EF4-FFF2-40B4-BE49-F238E27FC236}">
              <a16:creationId xmlns:a16="http://schemas.microsoft.com/office/drawing/2014/main" id="{00000000-0008-0000-0400-000095902A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96</xdr:row>
      <xdr:rowOff>38100</xdr:rowOff>
    </xdr:from>
    <xdr:ext cx="15135225" cy="3952875"/>
    <xdr:graphicFrame macro="">
      <xdr:nvGraphicFramePr>
        <xdr:cNvPr id="1333322987" name="Chart 3">
          <a:extLst>
            <a:ext uri="{FF2B5EF4-FFF2-40B4-BE49-F238E27FC236}">
              <a16:creationId xmlns:a16="http://schemas.microsoft.com/office/drawing/2014/main" id="{00000000-0008-0000-0400-0000EBE478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47625</xdr:colOff>
      <xdr:row>62</xdr:row>
      <xdr:rowOff>19050</xdr:rowOff>
    </xdr:from>
    <xdr:ext cx="14049375" cy="3943350"/>
    <xdr:graphicFrame macro="">
      <xdr:nvGraphicFramePr>
        <xdr:cNvPr id="2047208887" name="Chart 4">
          <a:extLst>
            <a:ext uri="{FF2B5EF4-FFF2-40B4-BE49-F238E27FC236}">
              <a16:creationId xmlns:a16="http://schemas.microsoft.com/office/drawing/2014/main" id="{00000000-0008-0000-0500-0000B7ED05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80</xdr:row>
      <xdr:rowOff>0</xdr:rowOff>
    </xdr:from>
    <xdr:ext cx="14116050" cy="3943350"/>
    <xdr:graphicFrame macro="">
      <xdr:nvGraphicFramePr>
        <xdr:cNvPr id="1587208647" name="Chart 5">
          <a:extLst>
            <a:ext uri="{FF2B5EF4-FFF2-40B4-BE49-F238E27FC236}">
              <a16:creationId xmlns:a16="http://schemas.microsoft.com/office/drawing/2014/main" id="{00000000-0008-0000-0500-0000C7E19A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97</xdr:row>
      <xdr:rowOff>38100</xdr:rowOff>
    </xdr:from>
    <xdr:ext cx="14049375" cy="3952875"/>
    <xdr:graphicFrame macro="">
      <xdr:nvGraphicFramePr>
        <xdr:cNvPr id="1438051568" name="Chart 6">
          <a:extLst>
            <a:ext uri="{FF2B5EF4-FFF2-40B4-BE49-F238E27FC236}">
              <a16:creationId xmlns:a16="http://schemas.microsoft.com/office/drawing/2014/main" id="{00000000-0008-0000-0500-0000F0ECB6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47625</xdr:colOff>
      <xdr:row>62</xdr:row>
      <xdr:rowOff>19050</xdr:rowOff>
    </xdr:from>
    <xdr:ext cx="14049375" cy="3943350"/>
    <xdr:graphicFrame macro="">
      <xdr:nvGraphicFramePr>
        <xdr:cNvPr id="1423598732" name="Chart 7">
          <a:extLst>
            <a:ext uri="{FF2B5EF4-FFF2-40B4-BE49-F238E27FC236}">
              <a16:creationId xmlns:a16="http://schemas.microsoft.com/office/drawing/2014/main" id="{00000000-0008-0000-0600-00008C64DA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80</xdr:row>
      <xdr:rowOff>0</xdr:rowOff>
    </xdr:from>
    <xdr:ext cx="14116050" cy="3943350"/>
    <xdr:graphicFrame macro="">
      <xdr:nvGraphicFramePr>
        <xdr:cNvPr id="53612330" name="Chart 8">
          <a:extLst>
            <a:ext uri="{FF2B5EF4-FFF2-40B4-BE49-F238E27FC236}">
              <a16:creationId xmlns:a16="http://schemas.microsoft.com/office/drawing/2014/main" id="{00000000-0008-0000-0600-00002A0F3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97</xdr:row>
      <xdr:rowOff>38100</xdr:rowOff>
    </xdr:from>
    <xdr:ext cx="14049375" cy="3952875"/>
    <xdr:graphicFrame macro="">
      <xdr:nvGraphicFramePr>
        <xdr:cNvPr id="275085965" name="Chart 9">
          <a:extLst>
            <a:ext uri="{FF2B5EF4-FFF2-40B4-BE49-F238E27FC236}">
              <a16:creationId xmlns:a16="http://schemas.microsoft.com/office/drawing/2014/main" id="{00000000-0008-0000-0600-00008D7A65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47625</xdr:colOff>
      <xdr:row>63</xdr:row>
      <xdr:rowOff>19050</xdr:rowOff>
    </xdr:from>
    <xdr:ext cx="14049375" cy="3943350"/>
    <xdr:graphicFrame macro="">
      <xdr:nvGraphicFramePr>
        <xdr:cNvPr id="1612484189" name="Chart 10">
          <a:extLst>
            <a:ext uri="{FF2B5EF4-FFF2-40B4-BE49-F238E27FC236}">
              <a16:creationId xmlns:a16="http://schemas.microsoft.com/office/drawing/2014/main" id="{00000000-0008-0000-0700-00005D8E1C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81</xdr:row>
      <xdr:rowOff>0</xdr:rowOff>
    </xdr:from>
    <xdr:ext cx="14116050" cy="3943350"/>
    <xdr:graphicFrame macro="">
      <xdr:nvGraphicFramePr>
        <xdr:cNvPr id="776012846" name="Chart 11">
          <a:extLst>
            <a:ext uri="{FF2B5EF4-FFF2-40B4-BE49-F238E27FC236}">
              <a16:creationId xmlns:a16="http://schemas.microsoft.com/office/drawing/2014/main" id="{00000000-0008-0000-0700-00002E044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98</xdr:row>
      <xdr:rowOff>38100</xdr:rowOff>
    </xdr:from>
    <xdr:ext cx="14049375" cy="3952875"/>
    <xdr:graphicFrame macro="">
      <xdr:nvGraphicFramePr>
        <xdr:cNvPr id="214972031" name="Chart 12">
          <a:extLst>
            <a:ext uri="{FF2B5EF4-FFF2-40B4-BE49-F238E27FC236}">
              <a16:creationId xmlns:a16="http://schemas.microsoft.com/office/drawing/2014/main" id="{00000000-0008-0000-0700-00007F36D0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47625</xdr:colOff>
      <xdr:row>62</xdr:row>
      <xdr:rowOff>19050</xdr:rowOff>
    </xdr:from>
    <xdr:ext cx="14049375" cy="3943350"/>
    <xdr:graphicFrame macro="">
      <xdr:nvGraphicFramePr>
        <xdr:cNvPr id="1039972792" name="Chart 13">
          <a:extLst>
            <a:ext uri="{FF2B5EF4-FFF2-40B4-BE49-F238E27FC236}">
              <a16:creationId xmlns:a16="http://schemas.microsoft.com/office/drawing/2014/main" id="{00000000-0008-0000-0800-0000B8B9FC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80</xdr:row>
      <xdr:rowOff>0</xdr:rowOff>
    </xdr:from>
    <xdr:ext cx="14116050" cy="3943350"/>
    <xdr:graphicFrame macro="">
      <xdr:nvGraphicFramePr>
        <xdr:cNvPr id="1841580598" name="Chart 14">
          <a:extLst>
            <a:ext uri="{FF2B5EF4-FFF2-40B4-BE49-F238E27FC236}">
              <a16:creationId xmlns:a16="http://schemas.microsoft.com/office/drawing/2014/main" id="{00000000-0008-0000-0800-0000364AC4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97</xdr:row>
      <xdr:rowOff>38100</xdr:rowOff>
    </xdr:from>
    <xdr:ext cx="14049375" cy="3952875"/>
    <xdr:graphicFrame macro="">
      <xdr:nvGraphicFramePr>
        <xdr:cNvPr id="546525753" name="Chart 15">
          <a:extLst>
            <a:ext uri="{FF2B5EF4-FFF2-40B4-BE49-F238E27FC236}">
              <a16:creationId xmlns:a16="http://schemas.microsoft.com/office/drawing/2014/main" id="{00000000-0008-0000-0800-0000395293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47625</xdr:colOff>
      <xdr:row>63</xdr:row>
      <xdr:rowOff>19050</xdr:rowOff>
    </xdr:from>
    <xdr:ext cx="14049375" cy="3943350"/>
    <xdr:graphicFrame macro="">
      <xdr:nvGraphicFramePr>
        <xdr:cNvPr id="1070415947" name="Chart 16">
          <a:extLst>
            <a:ext uri="{FF2B5EF4-FFF2-40B4-BE49-F238E27FC236}">
              <a16:creationId xmlns:a16="http://schemas.microsoft.com/office/drawing/2014/main" id="{00000000-0008-0000-0900-00004B40C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81</xdr:row>
      <xdr:rowOff>0</xdr:rowOff>
    </xdr:from>
    <xdr:ext cx="14116050" cy="3943350"/>
    <xdr:graphicFrame macro="">
      <xdr:nvGraphicFramePr>
        <xdr:cNvPr id="31261273" name="Chart 17">
          <a:extLst>
            <a:ext uri="{FF2B5EF4-FFF2-40B4-BE49-F238E27FC236}">
              <a16:creationId xmlns:a16="http://schemas.microsoft.com/office/drawing/2014/main" id="{00000000-0008-0000-0900-00005902DD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98</xdr:row>
      <xdr:rowOff>38100</xdr:rowOff>
    </xdr:from>
    <xdr:ext cx="14049375" cy="3952875"/>
    <xdr:graphicFrame macro="">
      <xdr:nvGraphicFramePr>
        <xdr:cNvPr id="922450121" name="Chart 18">
          <a:extLst>
            <a:ext uri="{FF2B5EF4-FFF2-40B4-BE49-F238E27FC236}">
              <a16:creationId xmlns:a16="http://schemas.microsoft.com/office/drawing/2014/main" id="{00000000-0008-0000-0900-0000C978FB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anacuna@itcr.ac.cr"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4.42578125" defaultRowHeight="15" customHeight="1"/>
  <cols>
    <col min="1" max="6" width="11.42578125" customWidth="1"/>
    <col min="7" max="26" width="10.7109375" customWidth="1"/>
  </cols>
  <sheetData>
    <row r="1" spans="1:26" ht="14.45">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row>
    <row r="2" spans="1:26" ht="14.45">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row>
    <row r="3" spans="1:26" ht="14.45">
      <c r="A3" s="120"/>
      <c r="B3" s="120"/>
      <c r="C3" s="120"/>
      <c r="D3" s="120"/>
      <c r="E3" s="120"/>
      <c r="F3" s="120"/>
      <c r="G3" s="120"/>
      <c r="H3" s="120"/>
      <c r="I3" s="120"/>
      <c r="J3" s="120"/>
      <c r="K3" s="120"/>
      <c r="L3" s="120"/>
      <c r="M3" s="120"/>
      <c r="N3" s="120"/>
      <c r="O3" s="120"/>
      <c r="P3" s="120"/>
      <c r="Q3" s="120"/>
      <c r="R3" s="120"/>
      <c r="S3" s="120"/>
      <c r="T3" s="120"/>
      <c r="U3" s="120"/>
      <c r="V3" s="120"/>
      <c r="W3" s="120"/>
      <c r="X3" s="120"/>
      <c r="Y3" s="120"/>
      <c r="Z3" s="120"/>
    </row>
    <row r="4" spans="1:26" ht="14.45">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row>
    <row r="5" spans="1:26" ht="14.45">
      <c r="A5" s="120"/>
      <c r="B5" s="120"/>
      <c r="C5" s="120"/>
      <c r="D5" s="120"/>
      <c r="E5" s="120"/>
      <c r="F5" s="120"/>
      <c r="G5" s="120"/>
      <c r="H5" s="120"/>
      <c r="I5" s="120"/>
      <c r="J5" s="120"/>
      <c r="K5" s="120"/>
      <c r="L5" s="120"/>
      <c r="M5" s="120"/>
      <c r="N5" s="120"/>
      <c r="O5" s="120"/>
      <c r="P5" s="120"/>
      <c r="Q5" s="120"/>
      <c r="R5" s="120"/>
      <c r="S5" s="120"/>
      <c r="T5" s="120"/>
      <c r="U5" s="120"/>
      <c r="V5" s="120"/>
      <c r="W5" s="120"/>
      <c r="X5" s="120"/>
      <c r="Y5" s="120"/>
      <c r="Z5" s="120"/>
    </row>
    <row r="6" spans="1:26" ht="14.45">
      <c r="A6" s="120"/>
      <c r="B6" s="120"/>
      <c r="C6" s="120"/>
      <c r="D6" s="120"/>
      <c r="E6" s="120"/>
      <c r="F6" s="120"/>
      <c r="G6" s="120"/>
      <c r="H6" s="120"/>
      <c r="I6" s="120"/>
      <c r="J6" s="120"/>
      <c r="K6" s="120"/>
      <c r="L6" s="120"/>
      <c r="M6" s="120"/>
      <c r="N6" s="120"/>
      <c r="O6" s="120"/>
      <c r="P6" s="120"/>
      <c r="Q6" s="120"/>
      <c r="R6" s="120"/>
      <c r="S6" s="120"/>
      <c r="T6" s="120"/>
      <c r="U6" s="120"/>
      <c r="V6" s="120"/>
      <c r="W6" s="120"/>
      <c r="X6" s="120"/>
      <c r="Y6" s="120"/>
      <c r="Z6" s="120"/>
    </row>
    <row r="7" spans="1:26" ht="14.45">
      <c r="A7" s="120"/>
      <c r="B7" s="120"/>
      <c r="C7" s="120"/>
      <c r="D7" s="120"/>
      <c r="E7" s="120"/>
      <c r="F7" s="120"/>
      <c r="G7" s="120"/>
      <c r="H7" s="120"/>
      <c r="I7" s="120"/>
      <c r="J7" s="120"/>
      <c r="K7" s="120"/>
      <c r="L7" s="120"/>
      <c r="M7" s="120"/>
      <c r="N7" s="120"/>
      <c r="O7" s="120"/>
      <c r="P7" s="120"/>
      <c r="Q7" s="120"/>
      <c r="R7" s="120"/>
      <c r="S7" s="120"/>
      <c r="T7" s="120"/>
      <c r="U7" s="120"/>
      <c r="V7" s="120"/>
      <c r="W7" s="120"/>
      <c r="X7" s="120"/>
      <c r="Y7" s="120"/>
      <c r="Z7" s="120"/>
    </row>
    <row r="8" spans="1:26" ht="14.45">
      <c r="A8" s="120"/>
      <c r="B8" s="120"/>
      <c r="C8" s="120"/>
      <c r="D8" s="120"/>
      <c r="E8" s="120"/>
      <c r="F8" s="120"/>
      <c r="G8" s="120"/>
      <c r="H8" s="120"/>
      <c r="I8" s="120"/>
      <c r="J8" s="120"/>
      <c r="K8" s="120"/>
      <c r="L8" s="120"/>
      <c r="M8" s="120"/>
      <c r="N8" s="120"/>
      <c r="O8" s="120"/>
      <c r="P8" s="120"/>
      <c r="Q8" s="120"/>
      <c r="R8" s="120"/>
      <c r="S8" s="120"/>
      <c r="T8" s="120"/>
      <c r="U8" s="120"/>
      <c r="V8" s="120"/>
      <c r="W8" s="120"/>
      <c r="X8" s="120"/>
      <c r="Y8" s="120"/>
      <c r="Z8" s="120"/>
    </row>
    <row r="9" spans="1:26" ht="14.45">
      <c r="A9" s="120"/>
      <c r="B9" s="120"/>
      <c r="C9" s="120"/>
      <c r="D9" s="120"/>
      <c r="E9" s="120"/>
      <c r="F9" s="120"/>
      <c r="G9" s="120"/>
      <c r="H9" s="120"/>
      <c r="I9" s="120"/>
      <c r="J9" s="120"/>
      <c r="K9" s="120"/>
      <c r="L9" s="120"/>
      <c r="M9" s="120"/>
      <c r="N9" s="120"/>
      <c r="O9" s="120"/>
      <c r="P9" s="120"/>
      <c r="Q9" s="120"/>
      <c r="R9" s="120"/>
      <c r="S9" s="120"/>
      <c r="T9" s="120"/>
      <c r="U9" s="120"/>
      <c r="V9" s="120"/>
      <c r="W9" s="120"/>
      <c r="X9" s="120"/>
      <c r="Y9" s="120"/>
      <c r="Z9" s="120"/>
    </row>
    <row r="10" spans="1:26" ht="14.45">
      <c r="A10" s="120"/>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row>
    <row r="11" spans="1:26" ht="14.45">
      <c r="A11" s="120"/>
      <c r="B11" s="120"/>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row>
    <row r="12" spans="1:26" ht="14.45">
      <c r="A12" s="120"/>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row>
    <row r="13" spans="1:26" ht="14.45">
      <c r="A13" s="120"/>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row>
    <row r="14" spans="1:26" ht="14.45">
      <c r="A14" s="120"/>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row>
    <row r="15" spans="1:26" ht="14.45">
      <c r="A15" s="120"/>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row>
    <row r="16" spans="1:26" ht="14.45">
      <c r="A16" s="120"/>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row>
    <row r="17" spans="1:26" ht="14.45">
      <c r="A17" s="120"/>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row>
    <row r="18" spans="1:26" ht="14.45">
      <c r="A18" s="120"/>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row>
    <row r="19" spans="1:26" ht="14.45">
      <c r="A19" s="120"/>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row>
    <row r="20" spans="1:26" ht="14.45">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row>
    <row r="21" spans="1:26" ht="15.75" customHeight="1">
      <c r="A21" s="120"/>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row>
    <row r="22" spans="1:26" ht="15.75" customHeight="1">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row>
    <row r="23" spans="1:26"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row>
    <row r="24" spans="1:26"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row>
    <row r="25" spans="1:26"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row>
    <row r="26" spans="1:26"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row>
    <row r="27" spans="1:26"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row>
    <row r="28" spans="1:26"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row>
    <row r="29" spans="1:26"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row>
    <row r="30" spans="1:26"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row>
    <row r="31" spans="1:26"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row>
    <row r="32" spans="1:26"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row>
    <row r="33" spans="1:26"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row>
    <row r="34" spans="1:26"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row>
    <row r="35" spans="1:26"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row>
    <row r="36" spans="1:26"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row>
    <row r="37" spans="1:26"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row>
    <row r="38" spans="1:26"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row>
    <row r="39" spans="1:26"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row>
    <row r="40" spans="1:26"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row>
    <row r="41" spans="1:26"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row>
    <row r="42" spans="1:26"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row>
    <row r="43" spans="1:26"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row>
    <row r="44" spans="1:26"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row>
    <row r="45" spans="1:26"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row>
    <row r="46" spans="1:26"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row>
    <row r="47" spans="1:26"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row>
    <row r="48" spans="1:26"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row>
    <row r="49" spans="1:26"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row>
    <row r="50" spans="1:26"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row>
    <row r="51" spans="1:26"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row>
    <row r="52" spans="1:26"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row>
    <row r="53" spans="1:26"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row>
    <row r="54" spans="1:26"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row>
    <row r="55" spans="1:26"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row>
    <row r="56" spans="1:26"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row>
    <row r="57" spans="1:26"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row>
    <row r="58" spans="1:26"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row>
    <row r="59" spans="1:26"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row>
    <row r="60" spans="1:26"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row>
    <row r="61" spans="1:26"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row>
    <row r="62" spans="1:26"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row>
    <row r="63" spans="1:26"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row>
    <row r="64" spans="1:26"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row>
    <row r="65" spans="1:26"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row>
    <row r="66" spans="1:26"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row>
    <row r="67" spans="1:26"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row>
    <row r="68" spans="1:26"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row>
    <row r="69" spans="1:26"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row>
    <row r="70" spans="1:26"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row>
    <row r="71" spans="1:26"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row>
    <row r="72" spans="1:26"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row>
    <row r="73" spans="1:26"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row>
    <row r="74" spans="1:26"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row>
    <row r="75" spans="1:26"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row>
    <row r="76" spans="1:2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row>
    <row r="77" spans="1:26"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row>
    <row r="78" spans="1:26"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row>
    <row r="79" spans="1:26"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row>
    <row r="80" spans="1:26"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row>
    <row r="81" spans="1:26"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row>
    <row r="82" spans="1:26"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row>
    <row r="83" spans="1:26"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row>
    <row r="84" spans="1:26"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row>
    <row r="85" spans="1:26"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row>
    <row r="86" spans="1:2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row>
    <row r="87" spans="1:26"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row>
    <row r="88" spans="1:26"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row>
    <row r="89" spans="1:26"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row>
    <row r="91" spans="1:26"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row>
    <row r="93" spans="1:26"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row>
    <row r="94" spans="1:26"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row>
    <row r="95" spans="1:26"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row>
    <row r="97" spans="1:26"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row>
    <row r="99" spans="1:26"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row>
    <row r="100" spans="1:26"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row>
    <row r="102" spans="1:26"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row>
    <row r="104" spans="1:26"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row>
    <row r="106" spans="1:2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row>
    <row r="107" spans="1:26"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row>
    <row r="108" spans="1:26"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row>
    <row r="110" spans="1:26"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row>
    <row r="111" spans="1:26"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row>
    <row r="112" spans="1:26"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row>
    <row r="114" spans="1:26"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row>
    <row r="115" spans="1:26"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row>
    <row r="116" spans="1:2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row>
    <row r="118" spans="1:26"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row>
    <row r="119" spans="1:26"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row>
    <row r="120" spans="1:26"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row>
    <row r="121" spans="1:26"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row>
    <row r="123" spans="1:26"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row>
    <row r="125" spans="1:26"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row>
    <row r="127" spans="1:26"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row>
    <row r="128" spans="1:26"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row>
    <row r="129" spans="1:26"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row>
    <row r="130" spans="1:26"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row>
    <row r="131" spans="1:26"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row>
    <row r="132" spans="1:26"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row>
    <row r="133" spans="1:26"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row>
    <row r="134" spans="1:26"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row>
    <row r="135" spans="1:26"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row>
    <row r="137" spans="1:26"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row>
    <row r="138" spans="1:26"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row>
    <row r="139" spans="1:26"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row>
    <row r="140" spans="1:26"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row>
    <row r="141" spans="1:26"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row>
    <row r="142" spans="1:26"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row>
    <row r="143" spans="1:26"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row>
    <row r="145" spans="1:26"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row>
    <row r="146" spans="1:2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row>
    <row r="147" spans="1:26"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row>
    <row r="149" spans="1:26"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row>
    <row r="150" spans="1:26"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row>
    <row r="151" spans="1:26"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row>
    <row r="152" spans="1:26"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row>
    <row r="154" spans="1:26"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row>
    <row r="156" spans="1:2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row>
    <row r="158" spans="1:26"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row>
    <row r="159" spans="1:26"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row>
    <row r="160" spans="1:26"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row>
    <row r="161" spans="1:26"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row>
    <row r="162" spans="1:26"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row>
    <row r="163" spans="1:26"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row>
    <row r="164" spans="1:26"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row>
    <row r="166" spans="1:2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row>
    <row r="167" spans="1:26"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row>
    <row r="169" spans="1:26"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row>
    <row r="171" spans="1:26"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row>
    <row r="172" spans="1:26"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row>
    <row r="173" spans="1:26"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row>
    <row r="175" spans="1:26"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row>
    <row r="177" spans="1:26"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row>
    <row r="179" spans="1:26"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row>
    <row r="180" spans="1:26"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row>
    <row r="181" spans="1:26"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row>
    <row r="182" spans="1:26"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row>
    <row r="184" spans="1:26"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row>
    <row r="186" spans="1:2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row>
    <row r="188" spans="1:26"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row>
    <row r="189" spans="1:26"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row>
    <row r="191" spans="1:26"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row>
    <row r="193" spans="1:26"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row>
    <row r="195" spans="1:26"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row>
    <row r="196" spans="1:2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row>
    <row r="197" spans="1:26"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row>
    <row r="198" spans="1:26"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row>
    <row r="200" spans="1:26"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row>
    <row r="201" spans="1:26"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row>
    <row r="202" spans="1:26"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row>
    <row r="203" spans="1:26"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row>
    <row r="205" spans="1:26"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row>
    <row r="207" spans="1:26"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row>
    <row r="209" spans="1:26"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row>
    <row r="211" spans="1:26"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row>
    <row r="213" spans="1:26"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row>
    <row r="215" spans="1:26"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row>
    <row r="216" spans="1:2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row>
    <row r="218" spans="1:26"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row>
    <row r="219" spans="1:26"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row>
    <row r="221" spans="1:26"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row>
    <row r="223" spans="1:26"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row>
    <row r="224" spans="1:26"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row>
    <row r="225" spans="1:26"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row>
    <row r="226" spans="1: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row>
    <row r="227" spans="1:26"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row>
    <row r="228" spans="1:26"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row>
    <row r="229" spans="1:26"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row>
    <row r="230" spans="1:26"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row>
    <row r="231" spans="1:26"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row>
    <row r="232" spans="1:26"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row>
    <row r="233" spans="1:26"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row>
    <row r="234" spans="1:26"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row>
    <row r="235" spans="1:26"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row>
    <row r="236" spans="1:2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row>
    <row r="237" spans="1:26"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row>
    <row r="238" spans="1:26"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row>
    <row r="239" spans="1:26"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row>
    <row r="240" spans="1:26"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row>
    <row r="241" spans="1:26"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row>
    <row r="242" spans="1:26"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row>
    <row r="243" spans="1:26"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row>
    <row r="244" spans="1:26"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row>
    <row r="245" spans="1:26"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row>
    <row r="246" spans="1:2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row>
    <row r="247" spans="1:26"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row>
    <row r="248" spans="1:26"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row>
    <row r="250" spans="1:26"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row>
    <row r="251" spans="1:26"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row>
    <row r="252" spans="1:26"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row>
    <row r="253" spans="1:26"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row>
    <row r="254" spans="1:26"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row>
    <row r="255" spans="1:26"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row>
    <row r="256" spans="1:2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row>
    <row r="257" spans="1:26"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row>
    <row r="258" spans="1:26"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row>
    <row r="259" spans="1:26"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row>
    <row r="260" spans="1:26"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row>
    <row r="261" spans="1:26"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row>
    <row r="262" spans="1:26"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1:26"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row>
    <row r="264" spans="1:26"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row>
    <row r="265" spans="1:26"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row>
    <row r="266" spans="1:2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row>
    <row r="267" spans="1:26"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row>
    <row r="268" spans="1:26"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row>
    <row r="269" spans="1:26"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row>
    <row r="270" spans="1:26"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row>
    <row r="271" spans="1:26"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row>
    <row r="272" spans="1:26"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row>
    <row r="273" spans="1:26"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row>
    <row r="274" spans="1:26"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row>
    <row r="275" spans="1:26"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row>
    <row r="276" spans="1:2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row>
    <row r="277" spans="1:26"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row>
    <row r="278" spans="1:26"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row>
    <row r="279" spans="1:26"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row>
    <row r="280" spans="1:26"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row>
    <row r="281" spans="1:26"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row>
    <row r="282" spans="1:26"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row>
    <row r="283" spans="1:26"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row>
    <row r="284" spans="1:26"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row>
    <row r="285" spans="1:26"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row>
    <row r="286" spans="1:2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row>
    <row r="287" spans="1:26"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row>
    <row r="288" spans="1:26"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row>
    <row r="289" spans="1:26"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row>
    <row r="290" spans="1:26"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row>
    <row r="291" spans="1:26"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row>
    <row r="292" spans="1:26"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row>
    <row r="293" spans="1:26"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row>
    <row r="294" spans="1:26"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row>
    <row r="295" spans="1:26"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row>
    <row r="296" spans="1:2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row>
    <row r="297" spans="1:26"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row>
    <row r="298" spans="1:26"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row>
    <row r="299" spans="1:26"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row>
    <row r="300" spans="1:26"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row>
    <row r="301" spans="1:26"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row>
    <row r="302" spans="1:26"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row>
    <row r="303" spans="1:26"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row>
    <row r="304" spans="1:26"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row>
    <row r="305" spans="1:26"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row>
    <row r="306" spans="1:2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row>
    <row r="307" spans="1:26"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row>
    <row r="308" spans="1:26"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row>
    <row r="309" spans="1:26"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row>
    <row r="310" spans="1:26"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row>
    <row r="311" spans="1:26"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row>
    <row r="312" spans="1:26"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row>
    <row r="313" spans="1:26"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row>
    <row r="314" spans="1:26"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row>
    <row r="315" spans="1:26"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row>
    <row r="316" spans="1:2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row>
    <row r="317" spans="1:26"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row>
    <row r="318" spans="1:26"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row>
    <row r="319" spans="1:26"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row>
    <row r="320" spans="1:26"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row>
    <row r="321" spans="1:26"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row>
    <row r="322" spans="1:26"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row>
    <row r="323" spans="1:26"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row>
    <row r="324" spans="1:26"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row>
    <row r="325" spans="1:26"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row>
    <row r="326" spans="1: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row>
    <row r="327" spans="1:26"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row>
    <row r="328" spans="1:26"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row>
    <row r="329" spans="1:26"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row>
    <row r="330" spans="1:26"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row>
    <row r="331" spans="1:26"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row>
    <row r="332" spans="1:26"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row>
    <row r="333" spans="1:26"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row>
    <row r="334" spans="1:26"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row>
    <row r="335" spans="1:26"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row>
    <row r="336" spans="1:2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row>
    <row r="337" spans="1:26"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row>
    <row r="338" spans="1:26"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row>
    <row r="339" spans="1:26"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row>
    <row r="340" spans="1:26"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row>
    <row r="341" spans="1:26"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row>
    <row r="342" spans="1:26"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row>
    <row r="343" spans="1:26"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row>
    <row r="344" spans="1:26"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row>
    <row r="345" spans="1:26"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row>
    <row r="346" spans="1:2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row>
    <row r="347" spans="1:26"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row>
    <row r="348" spans="1:26"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row>
    <row r="349" spans="1:26"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row>
    <row r="350" spans="1:26"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row>
    <row r="351" spans="1:26"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row>
    <row r="352" spans="1:26"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row>
    <row r="353" spans="1:26"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row>
    <row r="354" spans="1:26"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row>
    <row r="355" spans="1:26"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row>
    <row r="356" spans="1:2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row>
    <row r="357" spans="1:26"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row>
    <row r="358" spans="1:26"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row>
    <row r="359" spans="1:26"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row>
    <row r="360" spans="1:26"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row>
    <row r="361" spans="1:26"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row>
    <row r="362" spans="1:26"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row>
    <row r="363" spans="1:26"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row>
    <row r="364" spans="1:26"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row>
    <row r="365" spans="1:26"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row>
    <row r="366" spans="1:2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row>
    <row r="367" spans="1:26"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row>
    <row r="368" spans="1:26"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row>
    <row r="369" spans="1:26"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row>
    <row r="370" spans="1:26"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row>
    <row r="371" spans="1:26"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row>
    <row r="372" spans="1:26"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row>
    <row r="373" spans="1:26"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row>
    <row r="374" spans="1:26"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row>
    <row r="375" spans="1:26"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row>
    <row r="376" spans="1:2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row>
    <row r="377" spans="1:26"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row>
    <row r="378" spans="1:26"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row>
    <row r="379" spans="1:26"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row>
    <row r="380" spans="1:26"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row>
    <row r="381" spans="1:26"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row>
    <row r="382" spans="1:26"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row>
    <row r="383" spans="1:26"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row>
    <row r="384" spans="1:26"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row>
    <row r="385" spans="1:26"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row>
    <row r="386" spans="1:2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row>
    <row r="387" spans="1:26"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row>
    <row r="388" spans="1:26"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row>
    <row r="389" spans="1:26"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row>
    <row r="390" spans="1:26"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row>
    <row r="391" spans="1:26"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row>
    <row r="392" spans="1:26"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row>
    <row r="393" spans="1:26"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row>
    <row r="394" spans="1:26"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row>
    <row r="395" spans="1:26"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row>
    <row r="396" spans="1:2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row>
    <row r="397" spans="1:26"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row>
    <row r="398" spans="1:26"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row>
    <row r="399" spans="1:26"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row>
    <row r="400" spans="1:26"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row>
    <row r="401" spans="1:26"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row>
    <row r="402" spans="1:26"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row>
    <row r="403" spans="1:26"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row>
    <row r="404" spans="1:26"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row>
    <row r="405" spans="1:26"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row>
    <row r="406" spans="1:2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row>
    <row r="407" spans="1:26"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row>
    <row r="408" spans="1:26"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row>
    <row r="409" spans="1:26"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row>
    <row r="410" spans="1:26"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row>
    <row r="411" spans="1:26"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row>
    <row r="412" spans="1:26"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row>
    <row r="413" spans="1:26"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row>
    <row r="414" spans="1:26"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row>
    <row r="415" spans="1:26"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row>
    <row r="416" spans="1:2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row>
    <row r="417" spans="1:26"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row>
    <row r="418" spans="1:26"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row>
    <row r="419" spans="1:26"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row>
    <row r="420" spans="1:26"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row>
    <row r="421" spans="1:26"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row>
    <row r="422" spans="1:26"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row>
    <row r="423" spans="1:26"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row>
    <row r="424" spans="1:26"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row>
    <row r="425" spans="1:26"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row>
    <row r="426" spans="1: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row>
    <row r="427" spans="1:26"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row>
    <row r="428" spans="1:26"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row>
    <row r="429" spans="1:26"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row>
    <row r="430" spans="1:26"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row>
    <row r="431" spans="1:26"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row>
    <row r="432" spans="1:26"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row>
    <row r="433" spans="1:26"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row>
    <row r="434" spans="1:26"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row>
    <row r="435" spans="1:26"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row>
    <row r="436" spans="1:2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row>
    <row r="437" spans="1:26"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row>
    <row r="438" spans="1:26"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row>
    <row r="439" spans="1:26"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row>
    <row r="440" spans="1:26"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row>
    <row r="441" spans="1:26"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row>
    <row r="442" spans="1:26"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row>
    <row r="443" spans="1:26"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row>
    <row r="444" spans="1:26"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row>
    <row r="445" spans="1:26"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row>
    <row r="446" spans="1:2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row>
    <row r="447" spans="1:26"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row>
    <row r="448" spans="1:26"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row>
    <row r="449" spans="1:26"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row>
    <row r="450" spans="1:26"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row>
    <row r="451" spans="1:26"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row>
    <row r="452" spans="1:26"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row>
    <row r="453" spans="1:26"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row>
    <row r="454" spans="1:26"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row>
    <row r="455" spans="1:26"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row>
    <row r="456" spans="1:2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row>
    <row r="457" spans="1:26"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row>
    <row r="458" spans="1:26"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row>
    <row r="459" spans="1:26"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row>
    <row r="460" spans="1:26"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row>
    <row r="461" spans="1:26"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row>
    <row r="462" spans="1:26"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row>
    <row r="463" spans="1:26"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row>
    <row r="464" spans="1:26"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row>
    <row r="465" spans="1:26"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row>
    <row r="466" spans="1:2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row>
    <row r="467" spans="1:26"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row>
    <row r="468" spans="1:26"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row>
    <row r="469" spans="1:26"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row>
    <row r="470" spans="1:26"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row>
    <row r="471" spans="1:26"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row>
    <row r="472" spans="1:26"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row>
    <row r="473" spans="1:26"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row>
    <row r="474" spans="1:26"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row>
    <row r="475" spans="1:26"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row>
    <row r="476" spans="1:2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row>
    <row r="477" spans="1:26"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row>
    <row r="478" spans="1:26"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row>
    <row r="479" spans="1:26"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row>
    <row r="480" spans="1:26"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row>
    <row r="481" spans="1:26"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row>
    <row r="482" spans="1:26"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row>
    <row r="483" spans="1:26"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row>
    <row r="484" spans="1:26"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row>
    <row r="485" spans="1:26"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row>
    <row r="486" spans="1:2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row>
    <row r="487" spans="1:26"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row>
    <row r="488" spans="1:26"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row>
    <row r="489" spans="1:26"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row>
    <row r="490" spans="1:26"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row>
    <row r="491" spans="1:26"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row>
    <row r="492" spans="1:26"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row>
    <row r="493" spans="1:26"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row>
    <row r="494" spans="1:26"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row>
    <row r="495" spans="1:26"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row>
    <row r="496" spans="1:2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row>
    <row r="497" spans="1:26"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row>
    <row r="498" spans="1:26"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row>
    <row r="499" spans="1:26"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row>
    <row r="500" spans="1:26"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row>
    <row r="501" spans="1:26"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row>
    <row r="502" spans="1:26"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row>
    <row r="503" spans="1:26"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row>
    <row r="504" spans="1:26"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row>
    <row r="505" spans="1:26"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row>
    <row r="506" spans="1:2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row>
    <row r="507" spans="1:26"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row>
    <row r="508" spans="1:26"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row>
    <row r="509" spans="1:26"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row>
    <row r="510" spans="1:26"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row>
    <row r="511" spans="1:26"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row>
    <row r="512" spans="1:26"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row>
    <row r="513" spans="1:26"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row>
    <row r="514" spans="1:26"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row>
    <row r="515" spans="1:26"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row>
    <row r="516" spans="1:2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row>
    <row r="517" spans="1:26"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row>
    <row r="518" spans="1:26"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row>
    <row r="519" spans="1:26"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row>
    <row r="520" spans="1:26"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row>
    <row r="521" spans="1:26"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row>
    <row r="522" spans="1:26"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row>
    <row r="523" spans="1:26"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row>
    <row r="524" spans="1:26"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row>
    <row r="525" spans="1:26"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row>
    <row r="526" spans="1: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row>
    <row r="527" spans="1:26"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row>
    <row r="528" spans="1:26"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row>
    <row r="529" spans="1:26"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row>
    <row r="530" spans="1:26"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row>
    <row r="531" spans="1:26"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row>
    <row r="532" spans="1:26"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row>
    <row r="533" spans="1:26"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row>
    <row r="534" spans="1:26"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row>
    <row r="535" spans="1:26"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row>
    <row r="536" spans="1:2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row>
    <row r="537" spans="1:26"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row>
    <row r="538" spans="1:26"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row>
    <row r="539" spans="1:26"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row>
    <row r="540" spans="1:26"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row>
    <row r="541" spans="1:26"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row>
    <row r="542" spans="1:26"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row>
    <row r="543" spans="1:26"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row>
    <row r="544" spans="1:26"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row>
    <row r="545" spans="1:26"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row>
    <row r="546" spans="1:2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row>
    <row r="547" spans="1:26"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row>
    <row r="548" spans="1:26"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row>
    <row r="549" spans="1:26"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row>
    <row r="550" spans="1:26"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row>
    <row r="551" spans="1:26"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row>
    <row r="552" spans="1:26"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row>
    <row r="553" spans="1:26"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row>
    <row r="554" spans="1:26"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row>
    <row r="555" spans="1:26"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row>
    <row r="556" spans="1:2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row>
    <row r="557" spans="1:26"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row>
    <row r="558" spans="1:26"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row>
    <row r="559" spans="1:26"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row>
    <row r="560" spans="1:26"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row>
    <row r="561" spans="1:26"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row>
    <row r="562" spans="1:26"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row>
    <row r="563" spans="1:26"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row>
    <row r="564" spans="1:26"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row>
    <row r="565" spans="1:26"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row>
    <row r="566" spans="1:2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row>
    <row r="567" spans="1:26"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row>
    <row r="568" spans="1:26"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row>
    <row r="569" spans="1:26"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row>
    <row r="570" spans="1:26"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row>
    <row r="571" spans="1:26"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row>
    <row r="572" spans="1:26"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row>
    <row r="573" spans="1:26"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row>
    <row r="574" spans="1:26"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row>
    <row r="575" spans="1:26"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row>
    <row r="576" spans="1:2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row>
    <row r="577" spans="1:26"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row>
    <row r="578" spans="1:26"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row>
    <row r="579" spans="1:26"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row>
    <row r="580" spans="1:26"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row>
    <row r="581" spans="1:26"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row>
    <row r="582" spans="1:26"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row>
    <row r="583" spans="1:26"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row>
    <row r="584" spans="1:26"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row>
    <row r="585" spans="1:26"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row>
    <row r="586" spans="1:2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row>
    <row r="587" spans="1:26"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row>
    <row r="588" spans="1:26"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row>
    <row r="589" spans="1:26"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row>
    <row r="590" spans="1:26"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row>
    <row r="591" spans="1:26"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row>
    <row r="592" spans="1:26"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row>
    <row r="593" spans="1:26"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row>
    <row r="594" spans="1:26"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row>
    <row r="595" spans="1:26"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row>
    <row r="596" spans="1:2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row>
    <row r="597" spans="1:26"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row>
    <row r="598" spans="1:26"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row>
    <row r="599" spans="1:26"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row>
    <row r="600" spans="1:26"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row>
    <row r="601" spans="1:26"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row>
    <row r="602" spans="1:26"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row>
    <row r="603" spans="1:26"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row>
    <row r="604" spans="1:26"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row>
    <row r="605" spans="1:26"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row>
    <row r="606" spans="1:2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row>
    <row r="607" spans="1:26"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row>
    <row r="608" spans="1:26"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row>
    <row r="609" spans="1:26"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row>
    <row r="610" spans="1:26"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row>
    <row r="611" spans="1:26"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row>
    <row r="612" spans="1:26"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row>
    <row r="613" spans="1:26"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row>
    <row r="614" spans="1:26"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row>
    <row r="615" spans="1:26"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row>
    <row r="616" spans="1:2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row>
    <row r="617" spans="1:26"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row>
    <row r="618" spans="1:26"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row>
    <row r="619" spans="1:26"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row>
    <row r="620" spans="1:26"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row>
    <row r="621" spans="1:26"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row>
    <row r="622" spans="1:26"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row>
    <row r="623" spans="1:26"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row>
    <row r="624" spans="1:26"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row>
    <row r="625" spans="1:26"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row>
    <row r="626" spans="1: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row>
    <row r="627" spans="1:26"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row>
    <row r="628" spans="1:26"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row>
    <row r="629" spans="1:26"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row>
    <row r="630" spans="1:26"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row>
    <row r="631" spans="1:26"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row>
    <row r="632" spans="1:26"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row>
    <row r="633" spans="1:26"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row>
    <row r="634" spans="1:26"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row>
    <row r="635" spans="1:26"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row>
    <row r="636" spans="1:2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row>
    <row r="637" spans="1:26"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row>
    <row r="638" spans="1:26"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row>
    <row r="639" spans="1:26"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row>
    <row r="640" spans="1:26"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row>
    <row r="641" spans="1:26"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row>
    <row r="642" spans="1:26"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row>
    <row r="643" spans="1:26"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row>
    <row r="644" spans="1:26"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row>
    <row r="645" spans="1:26"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row>
    <row r="646" spans="1:2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row>
    <row r="647" spans="1:26"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row>
    <row r="648" spans="1:26"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row>
    <row r="649" spans="1:26"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row>
    <row r="650" spans="1:26"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row>
    <row r="651" spans="1:26"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row>
    <row r="652" spans="1:26"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row>
    <row r="653" spans="1:26"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row>
    <row r="654" spans="1:26"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row>
    <row r="655" spans="1:26"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row>
    <row r="656" spans="1:2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row>
    <row r="657" spans="1:26"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row>
    <row r="658" spans="1:26"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row>
    <row r="659" spans="1:26"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row>
    <row r="660" spans="1:26"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row>
    <row r="661" spans="1:26"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row>
    <row r="662" spans="1:26"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row>
    <row r="663" spans="1:26"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row>
    <row r="664" spans="1:26"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row>
    <row r="665" spans="1:26"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row>
    <row r="666" spans="1:2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row>
    <row r="667" spans="1:26"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row>
    <row r="668" spans="1:26"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row>
    <row r="669" spans="1:26"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row>
    <row r="670" spans="1:26"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row>
    <row r="671" spans="1:26"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row>
    <row r="672" spans="1:26"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row>
    <row r="673" spans="1:26"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row>
    <row r="674" spans="1:26"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row>
    <row r="675" spans="1:26"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row>
    <row r="676" spans="1:2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row>
    <row r="677" spans="1:26"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row>
    <row r="678" spans="1:26"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row>
    <row r="679" spans="1:26"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row>
    <row r="680" spans="1:26"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row>
    <row r="681" spans="1:26"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row>
    <row r="682" spans="1:26"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row>
    <row r="683" spans="1:26"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row>
    <row r="684" spans="1:26"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row>
    <row r="685" spans="1:26"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row>
    <row r="686" spans="1:2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row>
    <row r="687" spans="1:26"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row>
    <row r="688" spans="1:26"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row>
    <row r="689" spans="1:26"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row>
    <row r="690" spans="1:26"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row>
    <row r="691" spans="1:26"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row>
    <row r="692" spans="1:26"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row>
    <row r="693" spans="1:26"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row>
    <row r="694" spans="1:26"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row>
    <row r="695" spans="1:26"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row>
    <row r="696" spans="1:2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row>
    <row r="697" spans="1:26"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row>
    <row r="698" spans="1:26"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row>
    <row r="699" spans="1:26"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row>
    <row r="700" spans="1:26"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row>
    <row r="701" spans="1:26"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row>
    <row r="702" spans="1:26"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row>
    <row r="703" spans="1:26"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row>
    <row r="704" spans="1:26"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row>
    <row r="705" spans="1:26"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row>
    <row r="706" spans="1:2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row>
    <row r="707" spans="1:26"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row>
    <row r="708" spans="1:26"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row>
    <row r="709" spans="1:26"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row>
    <row r="710" spans="1:26"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row>
    <row r="711" spans="1:26"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row>
    <row r="712" spans="1:26"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row>
    <row r="713" spans="1:26"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row>
    <row r="714" spans="1:26"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row>
    <row r="715" spans="1:26"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row>
    <row r="716" spans="1:2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row>
    <row r="717" spans="1:26"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row>
    <row r="718" spans="1:26"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row>
    <row r="719" spans="1:26"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row>
    <row r="720" spans="1:26"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row>
    <row r="721" spans="1:26"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row>
    <row r="722" spans="1:26"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row>
    <row r="723" spans="1:26"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row>
    <row r="724" spans="1:26"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row>
    <row r="725" spans="1:26"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row>
    <row r="726" spans="1: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row>
    <row r="727" spans="1:26"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row>
    <row r="728" spans="1:26"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row>
    <row r="729" spans="1:26"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row>
    <row r="730" spans="1:26"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row>
    <row r="731" spans="1:26"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row>
    <row r="732" spans="1:26"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row>
    <row r="733" spans="1:26"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row>
    <row r="734" spans="1:26"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row>
    <row r="735" spans="1:26"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row>
    <row r="736" spans="1:2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row>
    <row r="737" spans="1:26"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row>
    <row r="738" spans="1:26"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row>
    <row r="739" spans="1:26"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row>
    <row r="740" spans="1:26"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row>
    <row r="741" spans="1:26"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row>
    <row r="742" spans="1:26"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row>
    <row r="743" spans="1:26"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row>
    <row r="744" spans="1:26"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row>
    <row r="745" spans="1:26"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row>
    <row r="746" spans="1:2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row>
    <row r="747" spans="1:26"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row>
    <row r="748" spans="1:26"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row>
    <row r="749" spans="1:26"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row>
    <row r="750" spans="1:26"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row>
    <row r="751" spans="1:26"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row>
    <row r="752" spans="1:26"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row>
    <row r="753" spans="1:26"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row>
    <row r="754" spans="1:26"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row>
    <row r="755" spans="1:26"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row>
    <row r="756" spans="1:2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row>
    <row r="757" spans="1:26"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row>
    <row r="758" spans="1:26"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row>
    <row r="759" spans="1:26"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row>
    <row r="760" spans="1:26"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row>
    <row r="761" spans="1:26"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row>
    <row r="762" spans="1:26"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row>
    <row r="763" spans="1:26"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row>
    <row r="764" spans="1:26"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row>
    <row r="765" spans="1:26"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row>
    <row r="766" spans="1:2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row>
    <row r="767" spans="1:26"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row>
    <row r="768" spans="1:26"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row>
    <row r="769" spans="1:26"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row>
    <row r="770" spans="1:26"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row>
    <row r="771" spans="1:26"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row>
    <row r="772" spans="1:26"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row>
    <row r="773" spans="1:26"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row>
    <row r="774" spans="1:26"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row>
    <row r="775" spans="1:26"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row>
    <row r="776" spans="1:2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row>
    <row r="777" spans="1:26"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row>
    <row r="778" spans="1:26"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row>
    <row r="779" spans="1:26"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row>
    <row r="780" spans="1:26"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row>
    <row r="781" spans="1:26"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row>
    <row r="782" spans="1:26"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row>
    <row r="783" spans="1:26"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row>
    <row r="784" spans="1:26"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row>
    <row r="785" spans="1:26"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row>
    <row r="786" spans="1:2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row>
    <row r="787" spans="1:26"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row>
    <row r="788" spans="1:26"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row>
    <row r="789" spans="1:26"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row>
    <row r="790" spans="1:26"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row>
    <row r="791" spans="1:26"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row>
    <row r="792" spans="1:26"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row>
    <row r="793" spans="1:26"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row>
    <row r="794" spans="1:26"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row>
    <row r="795" spans="1:26"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row>
    <row r="796" spans="1:2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row>
    <row r="797" spans="1:26"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row>
    <row r="798" spans="1:26"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row>
    <row r="799" spans="1:26"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row>
    <row r="800" spans="1:26"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row>
    <row r="801" spans="1:26"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row>
    <row r="802" spans="1:26"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row>
    <row r="803" spans="1:26"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row>
    <row r="804" spans="1:26"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row>
    <row r="805" spans="1:26"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row>
    <row r="806" spans="1:2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row>
    <row r="807" spans="1:26"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row>
    <row r="808" spans="1:26"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row>
    <row r="809" spans="1:26"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row>
    <row r="810" spans="1:26"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row>
    <row r="811" spans="1:26"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row>
    <row r="812" spans="1:26"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row>
    <row r="813" spans="1:26"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row>
    <row r="814" spans="1:26"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row>
    <row r="815" spans="1:26"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row>
    <row r="816" spans="1:2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row>
    <row r="817" spans="1:26"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row>
    <row r="818" spans="1:26"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row>
    <row r="819" spans="1:26"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row>
    <row r="820" spans="1:26"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row>
    <row r="821" spans="1:26"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row>
    <row r="822" spans="1:26"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row>
    <row r="823" spans="1:26"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row>
    <row r="824" spans="1:26"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row>
    <row r="825" spans="1:26"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row>
    <row r="826" spans="1: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row>
    <row r="827" spans="1:26"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row>
    <row r="828" spans="1:26"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row>
    <row r="829" spans="1:26"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row>
    <row r="830" spans="1:26"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row>
    <row r="831" spans="1:26"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row>
    <row r="832" spans="1:26"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row>
    <row r="833" spans="1:26"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row>
    <row r="834" spans="1:26"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row>
    <row r="835" spans="1:26"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row>
    <row r="836" spans="1:2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row>
    <row r="837" spans="1:26"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row>
    <row r="838" spans="1:26"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row>
    <row r="839" spans="1:26"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row>
    <row r="840" spans="1:26"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row>
    <row r="841" spans="1:26"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row>
    <row r="842" spans="1:26"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row>
    <row r="843" spans="1:26"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row>
    <row r="844" spans="1:26"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row>
    <row r="845" spans="1:26"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row>
    <row r="846" spans="1:2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row>
    <row r="847" spans="1:26"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row>
    <row r="848" spans="1:26"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row>
    <row r="849" spans="1:26"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row>
    <row r="850" spans="1:26"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row>
    <row r="851" spans="1:26"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row>
    <row r="852" spans="1:26"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row>
    <row r="853" spans="1:26"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row>
    <row r="854" spans="1:26"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row>
    <row r="855" spans="1:26"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row>
    <row r="856" spans="1:2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row>
    <row r="857" spans="1:26"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row>
    <row r="858" spans="1:26"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row>
    <row r="859" spans="1:26"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row>
    <row r="860" spans="1:26"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row>
    <row r="861" spans="1:26"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row>
    <row r="862" spans="1:26"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row>
    <row r="863" spans="1:26"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row>
    <row r="864" spans="1:26"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row>
    <row r="865" spans="1:26"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row>
    <row r="866" spans="1:2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row>
    <row r="867" spans="1:26"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row>
    <row r="868" spans="1:26"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row>
    <row r="869" spans="1:26"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row>
    <row r="870" spans="1:26"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row>
    <row r="871" spans="1:26"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row>
    <row r="872" spans="1:26"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row>
    <row r="873" spans="1:26"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row>
    <row r="874" spans="1:26"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row>
    <row r="875" spans="1:26"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row>
    <row r="876" spans="1:2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row>
    <row r="877" spans="1:26"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row>
    <row r="878" spans="1:26"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row>
    <row r="879" spans="1:26"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row>
    <row r="880" spans="1:26"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row>
    <row r="881" spans="1:26"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row>
    <row r="882" spans="1:26"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row>
    <row r="883" spans="1:26"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row>
    <row r="884" spans="1:26"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row>
    <row r="885" spans="1:26"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row>
    <row r="886" spans="1:2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row>
    <row r="887" spans="1:26"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row>
    <row r="888" spans="1:26"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row>
    <row r="889" spans="1:26"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row>
    <row r="890" spans="1:26"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row>
    <row r="891" spans="1:26"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row>
    <row r="892" spans="1:26"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row>
    <row r="893" spans="1:26"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row>
    <row r="894" spans="1:26"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row>
    <row r="895" spans="1:26"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row>
    <row r="896" spans="1:2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row>
    <row r="897" spans="1:26"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row>
    <row r="898" spans="1:26"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row>
    <row r="899" spans="1:26"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row>
    <row r="900" spans="1:26"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row>
    <row r="901" spans="1:26"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row>
    <row r="902" spans="1:26"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row>
    <row r="903" spans="1:26"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row>
    <row r="904" spans="1:26"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row>
    <row r="905" spans="1:26"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row>
    <row r="906" spans="1:2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row>
    <row r="907" spans="1:26"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row>
    <row r="908" spans="1:26"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row>
    <row r="909" spans="1:26"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row>
    <row r="910" spans="1:26"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row>
    <row r="911" spans="1:26"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row>
    <row r="912" spans="1:26"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row>
    <row r="913" spans="1:26"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row>
    <row r="914" spans="1:26"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row>
    <row r="915" spans="1:26"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row>
    <row r="916" spans="1:2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row>
    <row r="917" spans="1:26"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row>
    <row r="918" spans="1:26"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row>
    <row r="919" spans="1:26"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row>
    <row r="920" spans="1:26"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row>
    <row r="921" spans="1:26"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row>
    <row r="922" spans="1:26"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row>
    <row r="923" spans="1:26"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row>
    <row r="924" spans="1:26"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row>
    <row r="925" spans="1:26"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row>
    <row r="926" spans="1: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row>
    <row r="927" spans="1:26"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row>
    <row r="928" spans="1:26"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row>
    <row r="929" spans="1:26"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row>
    <row r="930" spans="1:26"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row>
    <row r="931" spans="1:26"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row>
    <row r="932" spans="1:26"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row>
    <row r="933" spans="1:26"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row>
    <row r="934" spans="1:26"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row>
    <row r="935" spans="1:26"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row>
    <row r="936" spans="1:2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row>
    <row r="937" spans="1:26"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row>
    <row r="938" spans="1:26"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row>
    <row r="939" spans="1:26"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row>
    <row r="940" spans="1:26"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row>
    <row r="941" spans="1:26"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row>
    <row r="942" spans="1:26"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row>
    <row r="943" spans="1:26"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row>
    <row r="944" spans="1:26"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row>
    <row r="945" spans="1:26"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row>
    <row r="946" spans="1:2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row>
    <row r="947" spans="1:26"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row>
    <row r="948" spans="1:26"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row>
    <row r="949" spans="1:26"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row>
    <row r="950" spans="1:26"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row>
    <row r="951" spans="1:26"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row>
    <row r="952" spans="1:26"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row>
    <row r="953" spans="1:26"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row>
    <row r="954" spans="1:26"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row>
    <row r="955" spans="1:26"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row>
    <row r="956" spans="1:2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row>
    <row r="957" spans="1:26"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row>
    <row r="958" spans="1:26"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row>
    <row r="959" spans="1:26"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row>
    <row r="960" spans="1:26"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row>
    <row r="961" spans="1:26"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row>
    <row r="962" spans="1:26"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row>
    <row r="963" spans="1:26"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row>
    <row r="964" spans="1:26"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row>
    <row r="965" spans="1:26"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row>
    <row r="966" spans="1:2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row>
    <row r="967" spans="1:26"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row>
    <row r="968" spans="1:26"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row>
    <row r="969" spans="1:26"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row>
    <row r="970" spans="1:26"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row>
    <row r="971" spans="1:26"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row>
    <row r="972" spans="1:26"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row>
    <row r="973" spans="1:26"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row>
    <row r="974" spans="1:26"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row>
    <row r="975" spans="1:26"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row>
    <row r="976" spans="1:2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row>
    <row r="977" spans="1:26"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row>
    <row r="978" spans="1:26"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row>
    <row r="979" spans="1:26"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row>
    <row r="980" spans="1:26"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row>
    <row r="981" spans="1:26"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row>
    <row r="982" spans="1:26"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row>
    <row r="983" spans="1:26"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row>
    <row r="984" spans="1:26"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row>
    <row r="985" spans="1:26"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row>
    <row r="986" spans="1:2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row>
    <row r="987" spans="1:26"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row>
    <row r="988" spans="1:26"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row>
    <row r="989" spans="1:26"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row>
    <row r="990" spans="1:26"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row>
    <row r="991" spans="1:26"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row>
    <row r="992" spans="1:26"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row>
    <row r="993" spans="1:26"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row>
    <row r="994" spans="1:26"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row>
    <row r="995" spans="1:26"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row>
    <row r="996" spans="1:2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row>
    <row r="997" spans="1:26"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row>
    <row r="998" spans="1:26"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row>
    <row r="999" spans="1:26"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row>
    <row r="1000" spans="1:26"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T1000"/>
  <sheetViews>
    <sheetView workbookViewId="0">
      <pane xSplit="1" ySplit="8" topLeftCell="C12" activePane="bottomRight" state="frozen"/>
      <selection pane="bottomRight" activeCell="C12" sqref="C12"/>
      <selection pane="bottomLeft" activeCell="A9" sqref="A9"/>
      <selection pane="topRight" activeCell="B1" sqref="B1"/>
    </sheetView>
  </sheetViews>
  <sheetFormatPr defaultColWidth="14.42578125" defaultRowHeight="15" customHeight="1"/>
  <cols>
    <col min="1" max="2" width="26.28515625" customWidth="1"/>
    <col min="3" max="46" width="15.7109375" customWidth="1"/>
  </cols>
  <sheetData>
    <row r="1" spans="1:46" ht="21">
      <c r="A1" s="224" t="s">
        <v>96</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row>
    <row r="2" spans="1:46" ht="21">
      <c r="A2" s="155"/>
      <c r="B2" s="155"/>
      <c r="C2" s="155"/>
      <c r="D2" s="156"/>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row>
    <row r="3" spans="1:46" ht="19.5" customHeight="1">
      <c r="A3" s="157" t="s">
        <v>97</v>
      </c>
      <c r="B3" s="157"/>
      <c r="C3" s="157"/>
      <c r="D3" s="236" t="str">
        <f>IF('3-Datos generales'!H11="","",'3-Datos generales'!H11)</f>
        <v xml:space="preserve">Instituto Tecnológico de Costa Rica, Campus Tecnológico Local San Carlos </v>
      </c>
      <c r="E3" s="257"/>
      <c r="F3" s="257"/>
      <c r="G3" s="257"/>
      <c r="H3" s="257"/>
      <c r="I3" s="257"/>
      <c r="J3" s="257"/>
      <c r="K3" s="257"/>
      <c r="L3" s="257"/>
      <c r="M3" s="257"/>
      <c r="N3" s="257"/>
      <c r="O3" s="257"/>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spans="1:46" ht="19.5" customHeight="1">
      <c r="A4" s="157" t="s">
        <v>98</v>
      </c>
      <c r="B4" s="157"/>
      <c r="C4" s="157"/>
      <c r="D4" s="225"/>
      <c r="E4" s="253"/>
      <c r="F4" s="253"/>
      <c r="G4" s="253"/>
      <c r="H4" s="253"/>
      <c r="I4" s="253"/>
      <c r="J4" s="253"/>
      <c r="K4" s="253"/>
      <c r="L4" s="253"/>
      <c r="M4" s="253"/>
      <c r="N4" s="253"/>
      <c r="O4" s="25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spans="1:46" ht="19.5" customHeight="1">
      <c r="A5" s="157" t="s">
        <v>100</v>
      </c>
      <c r="B5" s="157"/>
      <c r="C5" s="157"/>
      <c r="D5" s="225"/>
      <c r="E5" s="253"/>
      <c r="F5" s="253"/>
      <c r="G5" s="253"/>
      <c r="H5" s="253"/>
      <c r="I5" s="253"/>
      <c r="J5" s="253"/>
      <c r="K5" s="253"/>
      <c r="L5" s="253"/>
      <c r="M5" s="253"/>
      <c r="N5" s="253"/>
      <c r="O5" s="253"/>
      <c r="P5" s="158"/>
      <c r="Q5" s="158"/>
      <c r="R5" s="158"/>
      <c r="S5" s="158"/>
      <c r="T5" s="158"/>
      <c r="U5" s="158"/>
      <c r="V5" s="158"/>
      <c r="W5" s="158"/>
      <c r="X5" s="158"/>
      <c r="Y5" s="158"/>
      <c r="Z5" s="158"/>
      <c r="AA5" s="158"/>
      <c r="AB5" s="158"/>
      <c r="AC5" s="158"/>
      <c r="AD5" s="158"/>
      <c r="AE5" s="158"/>
      <c r="AF5" s="158"/>
      <c r="AG5" s="158"/>
      <c r="AH5" s="158"/>
      <c r="AI5" s="158"/>
      <c r="AJ5" s="120"/>
      <c r="AK5" s="120"/>
      <c r="AL5" s="120"/>
      <c r="AM5" s="120"/>
      <c r="AN5" s="120"/>
      <c r="AO5" s="120"/>
      <c r="AP5" s="120"/>
      <c r="AQ5" s="120"/>
      <c r="AR5" s="120"/>
      <c r="AS5" s="120"/>
      <c r="AT5" s="120"/>
    </row>
    <row r="6" spans="1:46" ht="19.5" customHeight="1">
      <c r="A6" s="159" t="s">
        <v>101</v>
      </c>
      <c r="B6" s="159"/>
      <c r="C6" s="159"/>
      <c r="D6" s="225"/>
      <c r="E6" s="253"/>
      <c r="F6" s="253"/>
      <c r="G6" s="253"/>
      <c r="H6" s="253"/>
      <c r="I6" s="253"/>
      <c r="J6" s="253"/>
      <c r="K6" s="253"/>
      <c r="L6" s="253"/>
      <c r="M6" s="253"/>
      <c r="N6" s="253"/>
      <c r="O6" s="253"/>
      <c r="P6" s="120"/>
      <c r="Q6" s="120"/>
      <c r="R6" s="120"/>
      <c r="S6" s="120"/>
      <c r="T6" s="120"/>
      <c r="U6" s="120"/>
      <c r="V6" s="120"/>
      <c r="W6" s="120"/>
      <c r="X6" s="120"/>
      <c r="Y6" s="120"/>
      <c r="Z6" s="120"/>
      <c r="AA6" s="120"/>
      <c r="AB6" s="120"/>
      <c r="AC6" s="120"/>
      <c r="AD6" s="120"/>
      <c r="AE6" s="120"/>
      <c r="AF6" s="120"/>
      <c r="AG6" s="120"/>
      <c r="AH6" s="120"/>
      <c r="AI6" s="120"/>
      <c r="AJ6" s="160"/>
      <c r="AK6" s="160"/>
      <c r="AL6" s="160"/>
      <c r="AM6" s="160"/>
      <c r="AN6" s="160"/>
      <c r="AO6" s="160"/>
      <c r="AP6" s="160"/>
      <c r="AQ6" s="160"/>
      <c r="AR6" s="160"/>
      <c r="AS6" s="160"/>
      <c r="AT6" s="160"/>
    </row>
    <row r="7" spans="1:46" ht="19.5" customHeight="1">
      <c r="A7" s="159" t="s">
        <v>102</v>
      </c>
      <c r="B7" s="159"/>
      <c r="C7" s="159"/>
      <c r="D7" s="225"/>
      <c r="E7" s="253"/>
      <c r="F7" s="253"/>
      <c r="G7" s="253"/>
      <c r="H7" s="253"/>
      <c r="I7" s="253"/>
      <c r="J7" s="253"/>
      <c r="K7" s="253"/>
      <c r="L7" s="253"/>
      <c r="M7" s="253"/>
      <c r="N7" s="253"/>
      <c r="O7" s="253"/>
      <c r="P7" s="120"/>
      <c r="Q7" s="120"/>
      <c r="R7" s="120"/>
      <c r="S7" s="120"/>
      <c r="T7" s="120"/>
      <c r="U7" s="120"/>
      <c r="V7" s="120"/>
      <c r="W7" s="120"/>
      <c r="X7" s="120"/>
      <c r="Y7" s="120"/>
      <c r="Z7" s="120"/>
      <c r="AA7" s="120"/>
      <c r="AB7" s="120"/>
      <c r="AC7" s="120"/>
      <c r="AD7" s="120"/>
      <c r="AE7" s="120"/>
      <c r="AF7" s="120"/>
      <c r="AG7" s="120"/>
      <c r="AH7" s="120"/>
      <c r="AI7" s="120"/>
      <c r="AJ7" s="160"/>
      <c r="AK7" s="160"/>
      <c r="AL7" s="160"/>
      <c r="AM7" s="160"/>
      <c r="AN7" s="160"/>
      <c r="AO7" s="160"/>
      <c r="AP7" s="160"/>
      <c r="AQ7" s="160"/>
      <c r="AR7" s="160"/>
      <c r="AS7" s="160"/>
      <c r="AT7" s="160"/>
    </row>
    <row r="8" spans="1:46" ht="19.5" customHeight="1">
      <c r="A8" s="159" t="s">
        <v>104</v>
      </c>
      <c r="B8" s="159"/>
      <c r="C8" s="159"/>
      <c r="D8" s="225"/>
      <c r="E8" s="253"/>
      <c r="F8" s="253"/>
      <c r="G8" s="253"/>
      <c r="H8" s="253"/>
      <c r="I8" s="253"/>
      <c r="J8" s="253"/>
      <c r="K8" s="253"/>
      <c r="L8" s="253"/>
      <c r="M8" s="253"/>
      <c r="N8" s="253"/>
      <c r="O8" s="253"/>
      <c r="P8" s="120"/>
      <c r="Q8" s="120"/>
      <c r="R8" s="120"/>
      <c r="S8" s="120"/>
      <c r="T8" s="120"/>
      <c r="U8" s="120"/>
      <c r="V8" s="120"/>
      <c r="W8" s="120"/>
      <c r="X8" s="120"/>
      <c r="Y8" s="120"/>
      <c r="Z8" s="120"/>
      <c r="AA8" s="120"/>
      <c r="AB8" s="120"/>
      <c r="AC8" s="120"/>
      <c r="AD8" s="120"/>
      <c r="AE8" s="120"/>
      <c r="AF8" s="120"/>
      <c r="AG8" s="120"/>
      <c r="AH8" s="120"/>
      <c r="AI8" s="120"/>
      <c r="AJ8" s="160"/>
      <c r="AK8" s="160"/>
      <c r="AL8" s="160"/>
      <c r="AM8" s="160"/>
      <c r="AN8" s="160"/>
      <c r="AO8" s="160"/>
      <c r="AP8" s="160"/>
      <c r="AQ8" s="160"/>
      <c r="AR8" s="160"/>
      <c r="AS8" s="160"/>
      <c r="AT8" s="160"/>
    </row>
    <row r="9" spans="1:46" ht="19.5" customHeight="1">
      <c r="A9" s="159"/>
      <c r="B9" s="159"/>
      <c r="C9" s="159"/>
      <c r="D9" s="161"/>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21">
      <c r="A10" s="224" t="s">
        <v>106</v>
      </c>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row>
    <row r="11" spans="1:46" ht="19.5" customHeight="1">
      <c r="A11" s="120"/>
      <c r="B11" s="120"/>
      <c r="C11" s="120"/>
      <c r="D11" s="162"/>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row>
    <row r="12" spans="1:46" ht="19.5" customHeight="1">
      <c r="A12" s="120"/>
      <c r="B12" s="120"/>
      <c r="C12" s="120"/>
      <c r="D12" s="162"/>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row>
    <row r="13" spans="1:46" ht="19.5" customHeight="1">
      <c r="A13" s="6" t="s">
        <v>107</v>
      </c>
      <c r="B13" s="173"/>
      <c r="C13" s="230" t="s">
        <v>108</v>
      </c>
      <c r="D13" s="259"/>
      <c r="E13" s="259"/>
      <c r="F13" s="260"/>
      <c r="G13" s="237" t="s">
        <v>109</v>
      </c>
      <c r="H13" s="259"/>
      <c r="I13" s="259"/>
      <c r="J13" s="260"/>
      <c r="K13" s="230" t="s">
        <v>110</v>
      </c>
      <c r="L13" s="259"/>
      <c r="M13" s="259"/>
      <c r="N13" s="260"/>
      <c r="O13" s="237" t="s">
        <v>111</v>
      </c>
      <c r="P13" s="259"/>
      <c r="Q13" s="259"/>
      <c r="R13" s="260"/>
      <c r="S13" s="230" t="s">
        <v>112</v>
      </c>
      <c r="T13" s="259"/>
      <c r="U13" s="259"/>
      <c r="V13" s="260"/>
      <c r="W13" s="237" t="s">
        <v>113</v>
      </c>
      <c r="X13" s="259"/>
      <c r="Y13" s="259"/>
      <c r="Z13" s="261"/>
      <c r="AA13" s="163"/>
      <c r="AB13" s="163"/>
      <c r="AC13" s="163"/>
      <c r="AD13" s="163"/>
      <c r="AE13" s="163"/>
      <c r="AF13" s="163"/>
      <c r="AG13" s="163"/>
      <c r="AH13" s="163"/>
      <c r="AI13" s="163"/>
      <c r="AJ13" s="163"/>
      <c r="AK13" s="163"/>
      <c r="AL13" s="163"/>
      <c r="AM13" s="163"/>
      <c r="AN13" s="163"/>
      <c r="AO13" s="163"/>
      <c r="AP13" s="163"/>
      <c r="AQ13" s="163"/>
      <c r="AR13" s="163"/>
      <c r="AS13" s="163"/>
      <c r="AT13" s="163"/>
    </row>
    <row r="14" spans="1:46" ht="72">
      <c r="A14" s="6" t="s">
        <v>114</v>
      </c>
      <c r="B14" s="7" t="s">
        <v>115</v>
      </c>
      <c r="C14" s="8" t="s">
        <v>116</v>
      </c>
      <c r="D14" s="9" t="s">
        <v>117</v>
      </c>
      <c r="E14" s="10" t="s">
        <v>118</v>
      </c>
      <c r="F14" s="10" t="s">
        <v>119</v>
      </c>
      <c r="G14" s="11" t="s">
        <v>116</v>
      </c>
      <c r="H14" s="5" t="s">
        <v>117</v>
      </c>
      <c r="I14" s="5" t="s">
        <v>118</v>
      </c>
      <c r="J14" s="5" t="s">
        <v>119</v>
      </c>
      <c r="K14" s="8" t="s">
        <v>116</v>
      </c>
      <c r="L14" s="10" t="s">
        <v>117</v>
      </c>
      <c r="M14" s="10" t="s">
        <v>118</v>
      </c>
      <c r="N14" s="10" t="s">
        <v>119</v>
      </c>
      <c r="O14" s="11" t="s">
        <v>116</v>
      </c>
      <c r="P14" s="5" t="s">
        <v>117</v>
      </c>
      <c r="Q14" s="5" t="s">
        <v>118</v>
      </c>
      <c r="R14" s="5" t="s">
        <v>119</v>
      </c>
      <c r="S14" s="8" t="s">
        <v>116</v>
      </c>
      <c r="T14" s="10" t="s">
        <v>117</v>
      </c>
      <c r="U14" s="10" t="s">
        <v>118</v>
      </c>
      <c r="V14" s="10" t="s">
        <v>119</v>
      </c>
      <c r="W14" s="11" t="s">
        <v>116</v>
      </c>
      <c r="X14" s="5" t="s">
        <v>117</v>
      </c>
      <c r="Y14" s="5" t="s">
        <v>118</v>
      </c>
      <c r="Z14" s="5" t="s">
        <v>119</v>
      </c>
      <c r="AA14" s="163"/>
      <c r="AB14" s="163"/>
      <c r="AC14" s="163"/>
      <c r="AD14" s="163"/>
      <c r="AE14" s="163"/>
      <c r="AF14" s="163"/>
      <c r="AG14" s="163"/>
      <c r="AH14" s="163"/>
      <c r="AI14" s="163"/>
      <c r="AJ14" s="163"/>
      <c r="AK14" s="163"/>
      <c r="AL14" s="163"/>
      <c r="AM14" s="163"/>
      <c r="AN14" s="163"/>
      <c r="AO14" s="163"/>
      <c r="AP14" s="163"/>
      <c r="AQ14" s="163"/>
      <c r="AR14" s="163"/>
      <c r="AS14" s="163"/>
      <c r="AT14" s="163"/>
    </row>
    <row r="15" spans="1:46" ht="18" customHeight="1">
      <c r="A15" s="12" t="s">
        <v>120</v>
      </c>
      <c r="B15" s="174"/>
      <c r="C15" s="17"/>
      <c r="D15" s="18"/>
      <c r="E15" s="15"/>
      <c r="F15" s="16" t="str">
        <f t="shared" ref="F15:F26" si="0">IF(C15=0," ",E15/C15)</f>
        <v xml:space="preserve"> </v>
      </c>
      <c r="G15" s="17"/>
      <c r="H15" s="18"/>
      <c r="I15" s="15"/>
      <c r="J15" s="16" t="str">
        <f t="shared" ref="J15:J26" si="1">IF(G15=0," ",I15/G15)</f>
        <v xml:space="preserve"> </v>
      </c>
      <c r="K15" s="17"/>
      <c r="L15" s="18"/>
      <c r="M15" s="15"/>
      <c r="N15" s="15" t="str">
        <f t="shared" ref="N15:N26" si="2">IF(K15=0,"",M15/K15)</f>
        <v/>
      </c>
      <c r="O15" s="17"/>
      <c r="P15" s="18"/>
      <c r="Q15" s="15"/>
      <c r="R15" s="15" t="str">
        <f t="shared" ref="R15:R26" si="3">IF(O15=0,"",Q15/O15)</f>
        <v/>
      </c>
      <c r="S15" s="17"/>
      <c r="T15" s="18"/>
      <c r="U15" s="15"/>
      <c r="V15" s="15" t="str">
        <f t="shared" ref="V15:V26" si="4">IF(S15=0,"",U15/S15)</f>
        <v/>
      </c>
      <c r="W15" s="17"/>
      <c r="X15" s="18"/>
      <c r="Y15" s="15"/>
      <c r="Z15" s="16" t="str">
        <f t="shared" ref="Z15:Z26" si="5">IF(W15=""," ",Y15/W15)</f>
        <v xml:space="preserve"> </v>
      </c>
      <c r="AA15" s="136"/>
      <c r="AB15" s="136"/>
      <c r="AC15" s="136"/>
      <c r="AD15" s="136"/>
      <c r="AE15" s="136"/>
      <c r="AF15" s="136"/>
      <c r="AG15" s="136"/>
      <c r="AH15" s="136"/>
      <c r="AI15" s="136"/>
      <c r="AJ15" s="136"/>
      <c r="AK15" s="136"/>
      <c r="AL15" s="136"/>
      <c r="AM15" s="136"/>
      <c r="AN15" s="136"/>
      <c r="AO15" s="136"/>
      <c r="AP15" s="136"/>
      <c r="AQ15" s="136"/>
      <c r="AR15" s="136"/>
      <c r="AS15" s="136"/>
      <c r="AT15" s="136"/>
    </row>
    <row r="16" spans="1:46" ht="18" customHeight="1">
      <c r="A16" s="19" t="s">
        <v>121</v>
      </c>
      <c r="B16" s="74"/>
      <c r="C16" s="17"/>
      <c r="D16" s="18"/>
      <c r="E16" s="15"/>
      <c r="F16" s="16" t="str">
        <f t="shared" si="0"/>
        <v xml:space="preserve"> </v>
      </c>
      <c r="G16" s="17"/>
      <c r="H16" s="18"/>
      <c r="I16" s="15"/>
      <c r="J16" s="16" t="str">
        <f t="shared" si="1"/>
        <v xml:space="preserve"> </v>
      </c>
      <c r="K16" s="17"/>
      <c r="L16" s="18"/>
      <c r="M16" s="15"/>
      <c r="N16" s="15" t="str">
        <f t="shared" si="2"/>
        <v/>
      </c>
      <c r="O16" s="17"/>
      <c r="P16" s="18"/>
      <c r="Q16" s="15"/>
      <c r="R16" s="15" t="str">
        <f t="shared" si="3"/>
        <v/>
      </c>
      <c r="S16" s="17"/>
      <c r="T16" s="18"/>
      <c r="U16" s="15"/>
      <c r="V16" s="15" t="str">
        <f t="shared" si="4"/>
        <v/>
      </c>
      <c r="W16" s="17"/>
      <c r="X16" s="18"/>
      <c r="Y16" s="15"/>
      <c r="Z16" s="16" t="str">
        <f t="shared" si="5"/>
        <v xml:space="preserve"> </v>
      </c>
      <c r="AA16" s="136"/>
      <c r="AB16" s="136"/>
      <c r="AC16" s="136"/>
      <c r="AD16" s="136"/>
      <c r="AE16" s="136"/>
      <c r="AF16" s="136"/>
      <c r="AG16" s="136"/>
      <c r="AH16" s="136"/>
      <c r="AI16" s="136"/>
      <c r="AJ16" s="136"/>
      <c r="AK16" s="136"/>
      <c r="AL16" s="136"/>
      <c r="AM16" s="136"/>
      <c r="AN16" s="136"/>
      <c r="AO16" s="136"/>
      <c r="AP16" s="136"/>
      <c r="AQ16" s="136"/>
      <c r="AR16" s="136"/>
      <c r="AS16" s="136"/>
      <c r="AT16" s="136"/>
    </row>
    <row r="17" spans="1:46" ht="18" customHeight="1">
      <c r="A17" s="19" t="s">
        <v>122</v>
      </c>
      <c r="B17" s="74"/>
      <c r="C17" s="17"/>
      <c r="D17" s="18"/>
      <c r="E17" s="15"/>
      <c r="F17" s="16" t="str">
        <f t="shared" si="0"/>
        <v xml:space="preserve"> </v>
      </c>
      <c r="G17" s="17"/>
      <c r="H17" s="18"/>
      <c r="I17" s="15"/>
      <c r="J17" s="16" t="str">
        <f t="shared" si="1"/>
        <v xml:space="preserve"> </v>
      </c>
      <c r="K17" s="17"/>
      <c r="L17" s="18"/>
      <c r="M17" s="15"/>
      <c r="N17" s="15" t="str">
        <f t="shared" si="2"/>
        <v/>
      </c>
      <c r="O17" s="17"/>
      <c r="P17" s="18"/>
      <c r="Q17" s="15"/>
      <c r="R17" s="15" t="str">
        <f t="shared" si="3"/>
        <v/>
      </c>
      <c r="S17" s="17"/>
      <c r="T17" s="18"/>
      <c r="U17" s="15"/>
      <c r="V17" s="15" t="str">
        <f t="shared" si="4"/>
        <v/>
      </c>
      <c r="W17" s="17"/>
      <c r="X17" s="18"/>
      <c r="Y17" s="15"/>
      <c r="Z17" s="16" t="str">
        <f t="shared" si="5"/>
        <v xml:space="preserve"> </v>
      </c>
      <c r="AA17" s="136"/>
      <c r="AB17" s="136"/>
      <c r="AC17" s="136"/>
      <c r="AD17" s="136"/>
      <c r="AE17" s="136"/>
      <c r="AF17" s="136"/>
      <c r="AG17" s="136"/>
      <c r="AH17" s="136"/>
      <c r="AI17" s="136"/>
      <c r="AJ17" s="136"/>
      <c r="AK17" s="136"/>
      <c r="AL17" s="136"/>
      <c r="AM17" s="136"/>
      <c r="AN17" s="136"/>
      <c r="AO17" s="136"/>
      <c r="AP17" s="136"/>
      <c r="AQ17" s="136"/>
      <c r="AR17" s="136"/>
      <c r="AS17" s="136"/>
      <c r="AT17" s="136"/>
    </row>
    <row r="18" spans="1:46" ht="18" customHeight="1">
      <c r="A18" s="19" t="s">
        <v>123</v>
      </c>
      <c r="B18" s="74"/>
      <c r="C18" s="17"/>
      <c r="D18" s="18"/>
      <c r="E18" s="15"/>
      <c r="F18" s="16" t="str">
        <f t="shared" si="0"/>
        <v xml:space="preserve"> </v>
      </c>
      <c r="G18" s="17"/>
      <c r="H18" s="18"/>
      <c r="I18" s="15"/>
      <c r="J18" s="16" t="str">
        <f t="shared" si="1"/>
        <v xml:space="preserve"> </v>
      </c>
      <c r="K18" s="17"/>
      <c r="L18" s="18"/>
      <c r="M18" s="15"/>
      <c r="N18" s="15" t="str">
        <f t="shared" si="2"/>
        <v/>
      </c>
      <c r="O18" s="17"/>
      <c r="P18" s="18"/>
      <c r="Q18" s="15"/>
      <c r="R18" s="15" t="str">
        <f t="shared" si="3"/>
        <v/>
      </c>
      <c r="S18" s="17"/>
      <c r="T18" s="18"/>
      <c r="U18" s="15"/>
      <c r="V18" s="15" t="str">
        <f t="shared" si="4"/>
        <v/>
      </c>
      <c r="W18" s="17"/>
      <c r="X18" s="18"/>
      <c r="Y18" s="15"/>
      <c r="Z18" s="16" t="str">
        <f t="shared" si="5"/>
        <v xml:space="preserve"> </v>
      </c>
      <c r="AA18" s="136"/>
      <c r="AB18" s="136"/>
      <c r="AC18" s="136"/>
      <c r="AD18" s="136"/>
      <c r="AE18" s="136"/>
      <c r="AF18" s="136"/>
      <c r="AG18" s="136"/>
      <c r="AH18" s="136"/>
      <c r="AI18" s="136"/>
      <c r="AJ18" s="136"/>
      <c r="AK18" s="136"/>
      <c r="AL18" s="136"/>
      <c r="AM18" s="136"/>
      <c r="AN18" s="136"/>
      <c r="AO18" s="136"/>
      <c r="AP18" s="136"/>
      <c r="AQ18" s="136"/>
      <c r="AR18" s="136"/>
      <c r="AS18" s="136"/>
      <c r="AT18" s="136"/>
    </row>
    <row r="19" spans="1:46" ht="18" customHeight="1">
      <c r="A19" s="19" t="s">
        <v>124</v>
      </c>
      <c r="B19" s="74"/>
      <c r="C19" s="17"/>
      <c r="D19" s="18"/>
      <c r="E19" s="15"/>
      <c r="F19" s="16" t="str">
        <f t="shared" si="0"/>
        <v xml:space="preserve"> </v>
      </c>
      <c r="G19" s="17"/>
      <c r="H19" s="18"/>
      <c r="I19" s="15"/>
      <c r="J19" s="16" t="str">
        <f t="shared" si="1"/>
        <v xml:space="preserve"> </v>
      </c>
      <c r="K19" s="17"/>
      <c r="L19" s="18"/>
      <c r="M19" s="15"/>
      <c r="N19" s="15" t="str">
        <f t="shared" si="2"/>
        <v/>
      </c>
      <c r="O19" s="17"/>
      <c r="P19" s="18"/>
      <c r="Q19" s="15"/>
      <c r="R19" s="15" t="str">
        <f t="shared" si="3"/>
        <v/>
      </c>
      <c r="S19" s="17"/>
      <c r="T19" s="18"/>
      <c r="U19" s="15"/>
      <c r="V19" s="15" t="str">
        <f t="shared" si="4"/>
        <v/>
      </c>
      <c r="W19" s="17"/>
      <c r="X19" s="18"/>
      <c r="Y19" s="15"/>
      <c r="Z19" s="16" t="str">
        <f t="shared" si="5"/>
        <v xml:space="preserve"> </v>
      </c>
      <c r="AA19" s="136"/>
      <c r="AB19" s="136"/>
      <c r="AC19" s="136"/>
      <c r="AD19" s="136"/>
      <c r="AE19" s="136"/>
      <c r="AF19" s="136"/>
      <c r="AG19" s="136"/>
      <c r="AH19" s="136"/>
      <c r="AI19" s="136"/>
      <c r="AJ19" s="136"/>
      <c r="AK19" s="136"/>
      <c r="AL19" s="136"/>
      <c r="AM19" s="136"/>
      <c r="AN19" s="136"/>
      <c r="AO19" s="136"/>
      <c r="AP19" s="136"/>
      <c r="AQ19" s="136"/>
      <c r="AR19" s="136"/>
      <c r="AS19" s="136"/>
      <c r="AT19" s="136"/>
    </row>
    <row r="20" spans="1:46" ht="18" customHeight="1">
      <c r="A20" s="19" t="s">
        <v>125</v>
      </c>
      <c r="B20" s="74"/>
      <c r="C20" s="17"/>
      <c r="D20" s="18"/>
      <c r="E20" s="15"/>
      <c r="F20" s="16" t="str">
        <f t="shared" si="0"/>
        <v xml:space="preserve"> </v>
      </c>
      <c r="G20" s="17"/>
      <c r="H20" s="18"/>
      <c r="I20" s="15"/>
      <c r="J20" s="16" t="str">
        <f t="shared" si="1"/>
        <v xml:space="preserve"> </v>
      </c>
      <c r="K20" s="17"/>
      <c r="L20" s="18"/>
      <c r="M20" s="15"/>
      <c r="N20" s="15" t="str">
        <f t="shared" si="2"/>
        <v/>
      </c>
      <c r="O20" s="17"/>
      <c r="P20" s="18"/>
      <c r="Q20" s="15"/>
      <c r="R20" s="15" t="str">
        <f t="shared" si="3"/>
        <v/>
      </c>
      <c r="S20" s="17"/>
      <c r="T20" s="18"/>
      <c r="U20" s="15"/>
      <c r="V20" s="15" t="str">
        <f t="shared" si="4"/>
        <v/>
      </c>
      <c r="W20" s="17"/>
      <c r="X20" s="18"/>
      <c r="Y20" s="15"/>
      <c r="Z20" s="16" t="str">
        <f t="shared" si="5"/>
        <v xml:space="preserve"> </v>
      </c>
      <c r="AA20" s="136"/>
      <c r="AB20" s="136"/>
      <c r="AC20" s="136"/>
      <c r="AD20" s="136"/>
      <c r="AE20" s="136"/>
      <c r="AF20" s="136"/>
      <c r="AG20" s="136"/>
      <c r="AH20" s="136"/>
      <c r="AI20" s="136"/>
      <c r="AJ20" s="136"/>
      <c r="AK20" s="136"/>
      <c r="AL20" s="136"/>
      <c r="AM20" s="136"/>
      <c r="AN20" s="136"/>
      <c r="AO20" s="136"/>
      <c r="AP20" s="136"/>
      <c r="AQ20" s="136"/>
      <c r="AR20" s="136"/>
      <c r="AS20" s="136"/>
      <c r="AT20" s="136"/>
    </row>
    <row r="21" spans="1:46" ht="18" customHeight="1">
      <c r="A21" s="12" t="s">
        <v>126</v>
      </c>
      <c r="B21" s="174"/>
      <c r="C21" s="17"/>
      <c r="D21" s="18"/>
      <c r="E21" s="15"/>
      <c r="F21" s="16" t="str">
        <f t="shared" si="0"/>
        <v xml:space="preserve"> </v>
      </c>
      <c r="G21" s="17"/>
      <c r="H21" s="18"/>
      <c r="I21" s="15"/>
      <c r="J21" s="16" t="str">
        <f t="shared" si="1"/>
        <v xml:space="preserve"> </v>
      </c>
      <c r="K21" s="17"/>
      <c r="L21" s="18"/>
      <c r="M21" s="15"/>
      <c r="N21" s="15" t="str">
        <f t="shared" si="2"/>
        <v/>
      </c>
      <c r="O21" s="17"/>
      <c r="P21" s="18"/>
      <c r="Q21" s="15"/>
      <c r="R21" s="15" t="str">
        <f t="shared" si="3"/>
        <v/>
      </c>
      <c r="S21" s="17"/>
      <c r="T21" s="18"/>
      <c r="U21" s="15"/>
      <c r="V21" s="15" t="str">
        <f t="shared" si="4"/>
        <v/>
      </c>
      <c r="W21" s="17"/>
      <c r="X21" s="18"/>
      <c r="Y21" s="15"/>
      <c r="Z21" s="16" t="str">
        <f t="shared" si="5"/>
        <v xml:space="preserve"> </v>
      </c>
      <c r="AA21" s="136"/>
      <c r="AB21" s="136"/>
      <c r="AC21" s="136"/>
      <c r="AD21" s="136"/>
      <c r="AE21" s="136"/>
      <c r="AF21" s="136"/>
      <c r="AG21" s="136"/>
      <c r="AH21" s="136"/>
      <c r="AI21" s="136"/>
      <c r="AJ21" s="136"/>
      <c r="AK21" s="136"/>
      <c r="AL21" s="136"/>
      <c r="AM21" s="136"/>
      <c r="AN21" s="136"/>
      <c r="AO21" s="136"/>
      <c r="AP21" s="136"/>
      <c r="AQ21" s="136"/>
      <c r="AR21" s="136"/>
      <c r="AS21" s="136"/>
      <c r="AT21" s="136"/>
    </row>
    <row r="22" spans="1:46" ht="18" customHeight="1">
      <c r="A22" s="19" t="s">
        <v>127</v>
      </c>
      <c r="B22" s="74"/>
      <c r="C22" s="17"/>
      <c r="D22" s="18"/>
      <c r="E22" s="15"/>
      <c r="F22" s="16" t="str">
        <f t="shared" si="0"/>
        <v xml:space="preserve"> </v>
      </c>
      <c r="G22" s="17"/>
      <c r="H22" s="18"/>
      <c r="I22" s="15"/>
      <c r="J22" s="16" t="str">
        <f t="shared" si="1"/>
        <v xml:space="preserve"> </v>
      </c>
      <c r="K22" s="17"/>
      <c r="L22" s="18"/>
      <c r="M22" s="15"/>
      <c r="N22" s="15" t="str">
        <f t="shared" si="2"/>
        <v/>
      </c>
      <c r="O22" s="17"/>
      <c r="P22" s="18"/>
      <c r="Q22" s="15"/>
      <c r="R22" s="15" t="str">
        <f t="shared" si="3"/>
        <v/>
      </c>
      <c r="S22" s="17"/>
      <c r="T22" s="18"/>
      <c r="U22" s="15"/>
      <c r="V22" s="15" t="str">
        <f t="shared" si="4"/>
        <v/>
      </c>
      <c r="W22" s="17"/>
      <c r="X22" s="18"/>
      <c r="Y22" s="15"/>
      <c r="Z22" s="16" t="str">
        <f t="shared" si="5"/>
        <v xml:space="preserve"> </v>
      </c>
      <c r="AA22" s="136"/>
      <c r="AB22" s="136"/>
      <c r="AC22" s="136"/>
      <c r="AD22" s="136"/>
      <c r="AE22" s="136"/>
      <c r="AF22" s="136"/>
      <c r="AG22" s="136"/>
      <c r="AH22" s="136"/>
      <c r="AI22" s="136"/>
      <c r="AJ22" s="136"/>
      <c r="AK22" s="136"/>
      <c r="AL22" s="136"/>
      <c r="AM22" s="136"/>
      <c r="AN22" s="136"/>
      <c r="AO22" s="136"/>
      <c r="AP22" s="136"/>
      <c r="AQ22" s="136"/>
      <c r="AR22" s="136"/>
      <c r="AS22" s="136"/>
      <c r="AT22" s="136"/>
    </row>
    <row r="23" spans="1:46" ht="18" customHeight="1">
      <c r="A23" s="12" t="s">
        <v>128</v>
      </c>
      <c r="B23" s="174"/>
      <c r="C23" s="17"/>
      <c r="D23" s="18"/>
      <c r="E23" s="15"/>
      <c r="F23" s="16" t="str">
        <f t="shared" si="0"/>
        <v xml:space="preserve"> </v>
      </c>
      <c r="G23" s="17"/>
      <c r="H23" s="18"/>
      <c r="I23" s="15"/>
      <c r="J23" s="16" t="str">
        <f t="shared" si="1"/>
        <v xml:space="preserve"> </v>
      </c>
      <c r="K23" s="17"/>
      <c r="L23" s="18"/>
      <c r="M23" s="15"/>
      <c r="N23" s="15" t="str">
        <f t="shared" si="2"/>
        <v/>
      </c>
      <c r="O23" s="17"/>
      <c r="P23" s="18"/>
      <c r="Q23" s="15"/>
      <c r="R23" s="15" t="str">
        <f t="shared" si="3"/>
        <v/>
      </c>
      <c r="S23" s="17"/>
      <c r="T23" s="18"/>
      <c r="U23" s="15"/>
      <c r="V23" s="15" t="str">
        <f t="shared" si="4"/>
        <v/>
      </c>
      <c r="W23" s="17"/>
      <c r="X23" s="18"/>
      <c r="Y23" s="15"/>
      <c r="Z23" s="16" t="str">
        <f t="shared" si="5"/>
        <v xml:space="preserve"> </v>
      </c>
      <c r="AA23" s="136"/>
      <c r="AB23" s="136"/>
      <c r="AC23" s="136"/>
      <c r="AD23" s="136"/>
      <c r="AE23" s="136"/>
      <c r="AF23" s="136"/>
      <c r="AG23" s="136"/>
      <c r="AH23" s="136"/>
      <c r="AI23" s="136"/>
      <c r="AJ23" s="136"/>
      <c r="AK23" s="136"/>
      <c r="AL23" s="136"/>
      <c r="AM23" s="136"/>
      <c r="AN23" s="136"/>
      <c r="AO23" s="136"/>
      <c r="AP23" s="136"/>
      <c r="AQ23" s="136"/>
      <c r="AR23" s="136"/>
      <c r="AS23" s="136"/>
      <c r="AT23" s="136"/>
    </row>
    <row r="24" spans="1:46" ht="18" customHeight="1">
      <c r="A24" s="19" t="s">
        <v>129</v>
      </c>
      <c r="B24" s="74"/>
      <c r="C24" s="17"/>
      <c r="D24" s="18"/>
      <c r="E24" s="15"/>
      <c r="F24" s="16" t="str">
        <f t="shared" si="0"/>
        <v xml:space="preserve"> </v>
      </c>
      <c r="G24" s="17"/>
      <c r="H24" s="18"/>
      <c r="I24" s="15"/>
      <c r="J24" s="16" t="str">
        <f t="shared" si="1"/>
        <v xml:space="preserve"> </v>
      </c>
      <c r="K24" s="17"/>
      <c r="L24" s="18"/>
      <c r="M24" s="15"/>
      <c r="N24" s="15" t="str">
        <f t="shared" si="2"/>
        <v/>
      </c>
      <c r="O24" s="17"/>
      <c r="P24" s="18"/>
      <c r="Q24" s="15"/>
      <c r="R24" s="15" t="str">
        <f t="shared" si="3"/>
        <v/>
      </c>
      <c r="S24" s="17"/>
      <c r="T24" s="18"/>
      <c r="U24" s="15"/>
      <c r="V24" s="15" t="str">
        <f t="shared" si="4"/>
        <v/>
      </c>
      <c r="W24" s="17"/>
      <c r="X24" s="18"/>
      <c r="Y24" s="15"/>
      <c r="Z24" s="16" t="str">
        <f t="shared" si="5"/>
        <v xml:space="preserve"> </v>
      </c>
      <c r="AA24" s="136"/>
      <c r="AB24" s="136"/>
      <c r="AC24" s="136"/>
      <c r="AD24" s="136"/>
      <c r="AE24" s="136"/>
      <c r="AF24" s="136"/>
      <c r="AG24" s="136"/>
      <c r="AH24" s="136"/>
      <c r="AI24" s="136"/>
      <c r="AJ24" s="136"/>
      <c r="AK24" s="136"/>
      <c r="AL24" s="136"/>
      <c r="AM24" s="136"/>
      <c r="AN24" s="136"/>
      <c r="AO24" s="136"/>
      <c r="AP24" s="136"/>
      <c r="AQ24" s="136"/>
      <c r="AR24" s="136"/>
      <c r="AS24" s="136"/>
      <c r="AT24" s="136"/>
    </row>
    <row r="25" spans="1:46" ht="18" customHeight="1">
      <c r="A25" s="12" t="s">
        <v>130</v>
      </c>
      <c r="B25" s="174"/>
      <c r="C25" s="17"/>
      <c r="D25" s="18"/>
      <c r="E25" s="15"/>
      <c r="F25" s="16" t="str">
        <f t="shared" si="0"/>
        <v xml:space="preserve"> </v>
      </c>
      <c r="G25" s="17"/>
      <c r="H25" s="18"/>
      <c r="I25" s="15"/>
      <c r="J25" s="16" t="str">
        <f t="shared" si="1"/>
        <v xml:space="preserve"> </v>
      </c>
      <c r="K25" s="17"/>
      <c r="L25" s="18"/>
      <c r="M25" s="15"/>
      <c r="N25" s="15" t="str">
        <f t="shared" si="2"/>
        <v/>
      </c>
      <c r="O25" s="17"/>
      <c r="P25" s="18"/>
      <c r="Q25" s="15"/>
      <c r="R25" s="15" t="str">
        <f t="shared" si="3"/>
        <v/>
      </c>
      <c r="S25" s="17"/>
      <c r="T25" s="18"/>
      <c r="U25" s="15"/>
      <c r="V25" s="15" t="str">
        <f t="shared" si="4"/>
        <v/>
      </c>
      <c r="W25" s="17"/>
      <c r="X25" s="18"/>
      <c r="Y25" s="15"/>
      <c r="Z25" s="16" t="str">
        <f t="shared" si="5"/>
        <v xml:space="preserve"> </v>
      </c>
      <c r="AA25" s="136"/>
      <c r="AB25" s="136"/>
      <c r="AC25" s="136"/>
      <c r="AD25" s="136"/>
      <c r="AE25" s="136"/>
      <c r="AF25" s="136"/>
      <c r="AG25" s="136"/>
      <c r="AH25" s="136"/>
      <c r="AI25" s="136"/>
      <c r="AJ25" s="136"/>
      <c r="AK25" s="136"/>
      <c r="AL25" s="136"/>
      <c r="AM25" s="136"/>
      <c r="AN25" s="136"/>
      <c r="AO25" s="136"/>
      <c r="AP25" s="136"/>
      <c r="AQ25" s="136"/>
      <c r="AR25" s="136"/>
      <c r="AS25" s="136"/>
      <c r="AT25" s="136"/>
    </row>
    <row r="26" spans="1:46" ht="18" customHeight="1">
      <c r="A26" s="19" t="s">
        <v>131</v>
      </c>
      <c r="B26" s="74"/>
      <c r="C26" s="17"/>
      <c r="D26" s="18"/>
      <c r="E26" s="15"/>
      <c r="F26" s="16" t="str">
        <f t="shared" si="0"/>
        <v xml:space="preserve"> </v>
      </c>
      <c r="G26" s="17"/>
      <c r="H26" s="18"/>
      <c r="I26" s="15"/>
      <c r="J26" s="16" t="str">
        <f t="shared" si="1"/>
        <v xml:space="preserve"> </v>
      </c>
      <c r="K26" s="17"/>
      <c r="L26" s="18"/>
      <c r="M26" s="15"/>
      <c r="N26" s="15" t="str">
        <f t="shared" si="2"/>
        <v/>
      </c>
      <c r="O26" s="17"/>
      <c r="P26" s="18"/>
      <c r="Q26" s="15"/>
      <c r="R26" s="15" t="str">
        <f t="shared" si="3"/>
        <v/>
      </c>
      <c r="S26" s="17"/>
      <c r="T26" s="18"/>
      <c r="U26" s="15"/>
      <c r="V26" s="15" t="str">
        <f t="shared" si="4"/>
        <v/>
      </c>
      <c r="W26" s="17"/>
      <c r="X26" s="18"/>
      <c r="Y26" s="15"/>
      <c r="Z26" s="16" t="str">
        <f t="shared" si="5"/>
        <v xml:space="preserve"> </v>
      </c>
      <c r="AA26" s="136"/>
      <c r="AB26" s="136"/>
      <c r="AC26" s="136"/>
      <c r="AD26" s="136"/>
      <c r="AE26" s="136"/>
      <c r="AF26" s="136"/>
      <c r="AG26" s="136"/>
      <c r="AH26" s="136"/>
      <c r="AI26" s="136"/>
      <c r="AJ26" s="136"/>
      <c r="AK26" s="136"/>
      <c r="AL26" s="136"/>
      <c r="AM26" s="136"/>
      <c r="AN26" s="136"/>
      <c r="AO26" s="136"/>
      <c r="AP26" s="136"/>
      <c r="AQ26" s="136"/>
      <c r="AR26" s="136"/>
      <c r="AS26" s="136"/>
      <c r="AT26" s="136"/>
    </row>
    <row r="27" spans="1:46" ht="18" customHeight="1">
      <c r="A27" s="24" t="s">
        <v>132</v>
      </c>
      <c r="B27" s="25"/>
      <c r="C27" s="26">
        <f t="shared" ref="C27:Z27" si="6">IF(SUM(C15:C26)=0,0,SUM(C15:C26))</f>
        <v>0</v>
      </c>
      <c r="D27" s="73">
        <f t="shared" si="6"/>
        <v>0</v>
      </c>
      <c r="E27" s="27">
        <f t="shared" si="6"/>
        <v>0</v>
      </c>
      <c r="F27" s="27">
        <f t="shared" si="6"/>
        <v>0</v>
      </c>
      <c r="G27" s="28">
        <f t="shared" si="6"/>
        <v>0</v>
      </c>
      <c r="H27" s="29">
        <f t="shared" si="6"/>
        <v>0</v>
      </c>
      <c r="I27" s="28">
        <f t="shared" si="6"/>
        <v>0</v>
      </c>
      <c r="J27" s="28">
        <f t="shared" si="6"/>
        <v>0</v>
      </c>
      <c r="K27" s="26">
        <f t="shared" si="6"/>
        <v>0</v>
      </c>
      <c r="L27" s="30">
        <f t="shared" si="6"/>
        <v>0</v>
      </c>
      <c r="M27" s="26">
        <f t="shared" si="6"/>
        <v>0</v>
      </c>
      <c r="N27" s="26">
        <f t="shared" si="6"/>
        <v>0</v>
      </c>
      <c r="O27" s="31">
        <f t="shared" si="6"/>
        <v>0</v>
      </c>
      <c r="P27" s="30">
        <f t="shared" si="6"/>
        <v>0</v>
      </c>
      <c r="Q27" s="26">
        <f t="shared" si="6"/>
        <v>0</v>
      </c>
      <c r="R27" s="26">
        <f t="shared" si="6"/>
        <v>0</v>
      </c>
      <c r="S27" s="31">
        <f t="shared" si="6"/>
        <v>0</v>
      </c>
      <c r="T27" s="30">
        <f t="shared" si="6"/>
        <v>0</v>
      </c>
      <c r="U27" s="26">
        <f t="shared" si="6"/>
        <v>0</v>
      </c>
      <c r="V27" s="26">
        <f t="shared" si="6"/>
        <v>0</v>
      </c>
      <c r="W27" s="28">
        <f t="shared" si="6"/>
        <v>0</v>
      </c>
      <c r="X27" s="29">
        <f t="shared" si="6"/>
        <v>0</v>
      </c>
      <c r="Y27" s="28">
        <f t="shared" si="6"/>
        <v>0</v>
      </c>
      <c r="Z27" s="28">
        <f t="shared" si="6"/>
        <v>0</v>
      </c>
      <c r="AA27" s="157"/>
      <c r="AB27" s="157"/>
      <c r="AC27" s="157"/>
      <c r="AD27" s="157"/>
      <c r="AE27" s="157"/>
      <c r="AF27" s="157"/>
      <c r="AG27" s="157"/>
      <c r="AH27" s="157"/>
      <c r="AI27" s="157"/>
      <c r="AJ27" s="157"/>
      <c r="AK27" s="157"/>
      <c r="AL27" s="157"/>
      <c r="AM27" s="157"/>
      <c r="AN27" s="157"/>
      <c r="AO27" s="157"/>
      <c r="AP27" s="157"/>
      <c r="AQ27" s="157"/>
      <c r="AR27" s="157"/>
      <c r="AS27" s="157"/>
      <c r="AT27" s="157"/>
    </row>
    <row r="28" spans="1:46" ht="18" customHeight="1">
      <c r="A28" s="24" t="s">
        <v>133</v>
      </c>
      <c r="B28" s="32">
        <f t="shared" ref="B28:F28" si="7">IF(SUM(B15:B26)&gt;0,AVERAGE(B15:B26),0)</f>
        <v>0</v>
      </c>
      <c r="C28" s="32">
        <f t="shared" si="7"/>
        <v>0</v>
      </c>
      <c r="D28" s="32">
        <f t="shared" si="7"/>
        <v>0</v>
      </c>
      <c r="E28" s="32">
        <f t="shared" si="7"/>
        <v>0</v>
      </c>
      <c r="F28" s="32">
        <f t="shared" si="7"/>
        <v>0</v>
      </c>
      <c r="G28" s="33">
        <f t="shared" ref="G28:J28" si="8">IF(G27=0,0,AVERAGE(G15:G26))</f>
        <v>0</v>
      </c>
      <c r="H28" s="33">
        <f t="shared" si="8"/>
        <v>0</v>
      </c>
      <c r="I28" s="33">
        <f t="shared" si="8"/>
        <v>0</v>
      </c>
      <c r="J28" s="33">
        <f t="shared" si="8"/>
        <v>0</v>
      </c>
      <c r="K28" s="32">
        <f t="shared" ref="K28:V28" si="9">IF(SUM(K15:K26)&gt;0,AVERAGE(K15:K26),0)</f>
        <v>0</v>
      </c>
      <c r="L28" s="32">
        <f t="shared" si="9"/>
        <v>0</v>
      </c>
      <c r="M28" s="32">
        <f t="shared" si="9"/>
        <v>0</v>
      </c>
      <c r="N28" s="32">
        <f t="shared" si="9"/>
        <v>0</v>
      </c>
      <c r="O28" s="34">
        <f t="shared" si="9"/>
        <v>0</v>
      </c>
      <c r="P28" s="32">
        <f t="shared" si="9"/>
        <v>0</v>
      </c>
      <c r="Q28" s="32">
        <f t="shared" si="9"/>
        <v>0</v>
      </c>
      <c r="R28" s="32">
        <f t="shared" si="9"/>
        <v>0</v>
      </c>
      <c r="S28" s="34">
        <f t="shared" si="9"/>
        <v>0</v>
      </c>
      <c r="T28" s="32">
        <f t="shared" si="9"/>
        <v>0</v>
      </c>
      <c r="U28" s="32">
        <f t="shared" si="9"/>
        <v>0</v>
      </c>
      <c r="V28" s="32">
        <f t="shared" si="9"/>
        <v>0</v>
      </c>
      <c r="W28" s="33">
        <f t="shared" ref="W28:Z28" si="10">IF(W27=0,0,AVERAGE(W15:W26))</f>
        <v>0</v>
      </c>
      <c r="X28" s="33">
        <f t="shared" si="10"/>
        <v>0</v>
      </c>
      <c r="Y28" s="33">
        <f t="shared" si="10"/>
        <v>0</v>
      </c>
      <c r="Z28" s="33">
        <f t="shared" si="10"/>
        <v>0</v>
      </c>
      <c r="AA28" s="157"/>
      <c r="AB28" s="157"/>
      <c r="AC28" s="157"/>
      <c r="AD28" s="157"/>
      <c r="AE28" s="157"/>
      <c r="AF28" s="157"/>
      <c r="AG28" s="157"/>
      <c r="AH28" s="157"/>
      <c r="AI28" s="157"/>
      <c r="AJ28" s="157"/>
      <c r="AK28" s="157"/>
      <c r="AL28" s="157"/>
      <c r="AM28" s="157"/>
      <c r="AN28" s="157"/>
      <c r="AO28" s="157"/>
      <c r="AP28" s="157"/>
      <c r="AQ28" s="157"/>
      <c r="AR28" s="157"/>
      <c r="AS28" s="157"/>
      <c r="AT28" s="157"/>
    </row>
    <row r="29" spans="1:46" ht="18" customHeight="1">
      <c r="A29" s="165"/>
      <c r="B29" s="165"/>
      <c r="C29" s="157"/>
      <c r="D29" s="166"/>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row>
    <row r="30" spans="1:46" ht="15.75" customHeight="1">
      <c r="A30" s="224" t="s">
        <v>134</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120"/>
      <c r="AK30" s="120"/>
      <c r="AL30" s="120"/>
      <c r="AM30" s="120"/>
      <c r="AN30" s="120"/>
      <c r="AO30" s="120"/>
      <c r="AP30" s="120"/>
      <c r="AQ30" s="120"/>
      <c r="AR30" s="120"/>
      <c r="AS30" s="120"/>
      <c r="AT30" s="120"/>
    </row>
    <row r="31" spans="1:46" ht="15.75" customHeight="1">
      <c r="A31" s="167"/>
      <c r="B31" s="167"/>
      <c r="C31" s="167"/>
      <c r="D31" s="168"/>
      <c r="E31" s="167"/>
      <c r="F31" s="167"/>
      <c r="G31" s="167"/>
      <c r="H31" s="167"/>
      <c r="I31" s="167"/>
      <c r="J31" s="167"/>
      <c r="K31" s="167"/>
      <c r="L31" s="167"/>
      <c r="M31" s="167"/>
      <c r="N31" s="167"/>
      <c r="O31" s="167"/>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row>
    <row r="32" spans="1:46" ht="15.75" customHeight="1">
      <c r="A32" s="167"/>
      <c r="B32" s="167"/>
      <c r="C32" s="167"/>
      <c r="D32" s="168"/>
      <c r="E32" s="167"/>
      <c r="F32" s="167"/>
      <c r="G32" s="167"/>
      <c r="H32" s="167"/>
      <c r="I32" s="167"/>
      <c r="J32" s="167"/>
      <c r="K32" s="167"/>
      <c r="L32" s="167"/>
      <c r="M32" s="167"/>
      <c r="N32" s="167"/>
      <c r="O32" s="167"/>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row>
    <row r="33" spans="1:46" ht="36.75" customHeight="1">
      <c r="A33" s="35" t="s">
        <v>107</v>
      </c>
      <c r="B33" s="36"/>
      <c r="C33" s="232" t="s">
        <v>135</v>
      </c>
      <c r="D33" s="254"/>
      <c r="E33" s="233" t="s">
        <v>136</v>
      </c>
      <c r="F33" s="254"/>
      <c r="G33" s="238" t="s">
        <v>137</v>
      </c>
      <c r="H33" s="254"/>
      <c r="I33" s="232" t="s">
        <v>138</v>
      </c>
      <c r="J33" s="254"/>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row>
    <row r="34" spans="1:46" ht="15.75" customHeight="1">
      <c r="A34" s="35" t="s">
        <v>114</v>
      </c>
      <c r="B34" s="35" t="s">
        <v>115</v>
      </c>
      <c r="C34" s="35" t="s">
        <v>116</v>
      </c>
      <c r="D34" s="37" t="s">
        <v>139</v>
      </c>
      <c r="E34" s="38" t="s">
        <v>116</v>
      </c>
      <c r="F34" s="38" t="s">
        <v>139</v>
      </c>
      <c r="G34" s="75" t="s">
        <v>116</v>
      </c>
      <c r="H34" s="75" t="s">
        <v>139</v>
      </c>
      <c r="I34" s="40" t="s">
        <v>116</v>
      </c>
      <c r="J34" s="35" t="s">
        <v>139</v>
      </c>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row>
    <row r="35" spans="1:46" ht="18" customHeight="1">
      <c r="A35" s="12" t="s">
        <v>120</v>
      </c>
      <c r="B35" s="12"/>
      <c r="C35" s="76"/>
      <c r="D35" s="77"/>
      <c r="E35" s="41"/>
      <c r="F35" s="42"/>
      <c r="G35" s="41"/>
      <c r="H35" s="42"/>
      <c r="I35" s="41"/>
      <c r="J35" s="42"/>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row>
    <row r="36" spans="1:46" ht="18" customHeight="1">
      <c r="A36" s="19" t="s">
        <v>121</v>
      </c>
      <c r="B36" s="19"/>
      <c r="C36" s="78"/>
      <c r="D36" s="79"/>
      <c r="E36" s="41"/>
      <c r="F36" s="42"/>
      <c r="G36" s="15"/>
      <c r="H36" s="18"/>
      <c r="I36" s="15"/>
      <c r="J36" s="18"/>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row>
    <row r="37" spans="1:46" ht="18" customHeight="1">
      <c r="A37" s="19" t="s">
        <v>122</v>
      </c>
      <c r="B37" s="19"/>
      <c r="C37" s="78"/>
      <c r="D37" s="79"/>
      <c r="E37" s="41"/>
      <c r="F37" s="42"/>
      <c r="G37" s="15"/>
      <c r="H37" s="18"/>
      <c r="I37" s="15"/>
      <c r="J37" s="18"/>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row>
    <row r="38" spans="1:46" ht="18" customHeight="1">
      <c r="A38" s="19" t="s">
        <v>123</v>
      </c>
      <c r="B38" s="19"/>
      <c r="C38" s="78"/>
      <c r="D38" s="79"/>
      <c r="E38" s="41"/>
      <c r="F38" s="42"/>
      <c r="G38" s="15"/>
      <c r="H38" s="18"/>
      <c r="I38" s="15"/>
      <c r="J38" s="18"/>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row>
    <row r="39" spans="1:46" ht="18" customHeight="1">
      <c r="A39" s="19" t="s">
        <v>124</v>
      </c>
      <c r="B39" s="19"/>
      <c r="C39" s="78"/>
      <c r="D39" s="79"/>
      <c r="E39" s="41"/>
      <c r="F39" s="42"/>
      <c r="G39" s="15"/>
      <c r="H39" s="18"/>
      <c r="I39" s="15"/>
      <c r="J39" s="18"/>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row>
    <row r="40" spans="1:46" ht="18" customHeight="1">
      <c r="A40" s="19" t="s">
        <v>125</v>
      </c>
      <c r="B40" s="19"/>
      <c r="C40" s="78"/>
      <c r="D40" s="79"/>
      <c r="E40" s="41"/>
      <c r="F40" s="42"/>
      <c r="G40" s="15"/>
      <c r="H40" s="18"/>
      <c r="I40" s="15"/>
      <c r="J40" s="18"/>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row>
    <row r="41" spans="1:46" ht="18" customHeight="1">
      <c r="A41" s="12" t="s">
        <v>126</v>
      </c>
      <c r="B41" s="12"/>
      <c r="C41" s="78"/>
      <c r="D41" s="79"/>
      <c r="E41" s="41"/>
      <c r="F41" s="42"/>
      <c r="G41" s="15"/>
      <c r="H41" s="18"/>
      <c r="I41" s="15"/>
      <c r="J41" s="18"/>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row>
    <row r="42" spans="1:46" ht="18" customHeight="1">
      <c r="A42" s="19" t="s">
        <v>127</v>
      </c>
      <c r="B42" s="19"/>
      <c r="C42" s="78"/>
      <c r="D42" s="79"/>
      <c r="E42" s="41"/>
      <c r="F42" s="42"/>
      <c r="G42" s="15"/>
      <c r="H42" s="18"/>
      <c r="I42" s="15"/>
      <c r="J42" s="18"/>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row>
    <row r="43" spans="1:46" ht="18" customHeight="1">
      <c r="A43" s="12" t="s">
        <v>128</v>
      </c>
      <c r="B43" s="12"/>
      <c r="C43" s="78"/>
      <c r="D43" s="79"/>
      <c r="E43" s="41"/>
      <c r="F43" s="42"/>
      <c r="G43" s="15"/>
      <c r="H43" s="18"/>
      <c r="I43" s="15"/>
      <c r="J43" s="18"/>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row>
    <row r="44" spans="1:46" ht="18" customHeight="1">
      <c r="A44" s="19" t="s">
        <v>129</v>
      </c>
      <c r="B44" s="19"/>
      <c r="C44" s="78"/>
      <c r="D44" s="79"/>
      <c r="E44" s="41"/>
      <c r="F44" s="42"/>
      <c r="G44" s="15"/>
      <c r="H44" s="18"/>
      <c r="I44" s="15"/>
      <c r="J44" s="18"/>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row>
    <row r="45" spans="1:46" ht="18" customHeight="1">
      <c r="A45" s="12" t="s">
        <v>130</v>
      </c>
      <c r="B45" s="12"/>
      <c r="C45" s="78"/>
      <c r="D45" s="79"/>
      <c r="E45" s="41"/>
      <c r="F45" s="42"/>
      <c r="G45" s="15"/>
      <c r="H45" s="18"/>
      <c r="I45" s="15"/>
      <c r="J45" s="18"/>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row>
    <row r="46" spans="1:46" ht="18" customHeight="1">
      <c r="A46" s="19" t="s">
        <v>131</v>
      </c>
      <c r="B46" s="19"/>
      <c r="C46" s="78"/>
      <c r="D46" s="18"/>
      <c r="E46" s="41"/>
      <c r="F46" s="42"/>
      <c r="G46" s="15"/>
      <c r="H46" s="18"/>
      <c r="I46" s="15"/>
      <c r="J46" s="18"/>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row>
    <row r="47" spans="1:46" ht="18" customHeight="1">
      <c r="A47" s="43" t="s">
        <v>132</v>
      </c>
      <c r="B47" s="43"/>
      <c r="C47" s="44">
        <f t="shared" ref="C47:J47" si="11">IF(SUM(C35:C46)=0,0,SUM(C35:C46))</f>
        <v>0</v>
      </c>
      <c r="D47" s="37">
        <f t="shared" si="11"/>
        <v>0</v>
      </c>
      <c r="E47" s="38">
        <f t="shared" si="11"/>
        <v>0</v>
      </c>
      <c r="F47" s="45">
        <f t="shared" si="11"/>
        <v>0</v>
      </c>
      <c r="G47" s="75">
        <f t="shared" si="11"/>
        <v>0</v>
      </c>
      <c r="H47" s="80">
        <f t="shared" si="11"/>
        <v>0</v>
      </c>
      <c r="I47" s="46">
        <f t="shared" si="11"/>
        <v>0</v>
      </c>
      <c r="J47" s="47">
        <f t="shared" si="11"/>
        <v>0</v>
      </c>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1:46" ht="18" customHeight="1">
      <c r="A48" s="43" t="s">
        <v>140</v>
      </c>
      <c r="B48" s="43"/>
      <c r="C48" s="44">
        <f t="shared" ref="C48:J48" si="12">IF(SUM(C35:C46)&gt;0,AVERAGE(C35:C46),0)</f>
        <v>0</v>
      </c>
      <c r="D48" s="44">
        <f t="shared" si="12"/>
        <v>0</v>
      </c>
      <c r="E48" s="44">
        <f t="shared" si="12"/>
        <v>0</v>
      </c>
      <c r="F48" s="44">
        <f t="shared" si="12"/>
        <v>0</v>
      </c>
      <c r="G48" s="44">
        <f t="shared" si="12"/>
        <v>0</v>
      </c>
      <c r="H48" s="44">
        <f t="shared" si="12"/>
        <v>0</v>
      </c>
      <c r="I48" s="44">
        <f t="shared" si="12"/>
        <v>0</v>
      </c>
      <c r="J48" s="44">
        <f t="shared" si="12"/>
        <v>0</v>
      </c>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spans="1:46" ht="18" customHeight="1">
      <c r="A49" s="145"/>
      <c r="B49" s="145"/>
      <c r="C49" s="120"/>
      <c r="D49" s="162"/>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spans="1:46" ht="15.75" customHeight="1">
      <c r="A50" s="224" t="s">
        <v>141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row>
    <row r="51" spans="1:46" ht="15.75" customHeight="1">
      <c r="A51" s="120"/>
      <c r="B51" s="120"/>
      <c r="C51" s="120"/>
      <c r="D51" s="162"/>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spans="1:46" ht="15.75" customHeight="1">
      <c r="A52" s="120"/>
      <c r="B52" s="120"/>
      <c r="C52" s="120"/>
      <c r="D52" s="162"/>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spans="1:46" ht="19.5" customHeight="1">
      <c r="A53" s="48" t="s">
        <v>107</v>
      </c>
      <c r="B53" s="171"/>
      <c r="C53" s="228" t="s">
        <v>108</v>
      </c>
      <c r="D53" s="259"/>
      <c r="E53" s="259"/>
      <c r="F53" s="260"/>
      <c r="G53" s="229" t="s">
        <v>142</v>
      </c>
      <c r="H53" s="259"/>
      <c r="I53" s="259"/>
      <c r="J53" s="260"/>
      <c r="K53" s="228" t="s">
        <v>110</v>
      </c>
      <c r="L53" s="259"/>
      <c r="M53" s="259"/>
      <c r="N53" s="260"/>
      <c r="O53" s="229" t="s">
        <v>143</v>
      </c>
      <c r="P53" s="259"/>
      <c r="Q53" s="259"/>
      <c r="R53" s="260"/>
      <c r="S53" s="228" t="s">
        <v>144</v>
      </c>
      <c r="T53" s="259"/>
      <c r="U53" s="259"/>
      <c r="V53" s="260"/>
      <c r="W53" s="230" t="s">
        <v>145</v>
      </c>
      <c r="X53" s="259"/>
      <c r="Y53" s="259"/>
      <c r="Z53" s="259"/>
      <c r="AA53" s="163"/>
      <c r="AB53" s="163"/>
      <c r="AC53" s="163"/>
      <c r="AD53" s="163"/>
      <c r="AE53" s="163"/>
      <c r="AF53" s="163"/>
      <c r="AG53" s="163"/>
      <c r="AH53" s="163"/>
      <c r="AI53" s="163"/>
      <c r="AJ53" s="163"/>
      <c r="AK53" s="163"/>
      <c r="AL53" s="163"/>
      <c r="AM53" s="163"/>
      <c r="AN53" s="163"/>
      <c r="AO53" s="163"/>
      <c r="AP53" s="163"/>
      <c r="AQ53" s="163"/>
      <c r="AR53" s="163"/>
      <c r="AS53" s="163"/>
      <c r="AT53" s="163"/>
    </row>
    <row r="54" spans="1:46" ht="15.75" customHeight="1">
      <c r="A54" s="49" t="s">
        <v>146</v>
      </c>
      <c r="B54" s="50" t="s">
        <v>115</v>
      </c>
      <c r="C54" s="51" t="s">
        <v>116</v>
      </c>
      <c r="D54" s="52" t="s">
        <v>139</v>
      </c>
      <c r="E54" s="53" t="s">
        <v>118</v>
      </c>
      <c r="F54" s="81" t="s">
        <v>147</v>
      </c>
      <c r="G54" s="54" t="s">
        <v>148</v>
      </c>
      <c r="H54" s="55" t="s">
        <v>149</v>
      </c>
      <c r="I54" s="55" t="s">
        <v>118</v>
      </c>
      <c r="J54" s="55" t="s">
        <v>147</v>
      </c>
      <c r="K54" s="51" t="s">
        <v>116</v>
      </c>
      <c r="L54" s="53" t="s">
        <v>139</v>
      </c>
      <c r="M54" s="53" t="s">
        <v>118</v>
      </c>
      <c r="N54" s="53" t="s">
        <v>147</v>
      </c>
      <c r="O54" s="54" t="s">
        <v>150</v>
      </c>
      <c r="P54" s="55" t="s">
        <v>149</v>
      </c>
      <c r="Q54" s="55" t="s">
        <v>118</v>
      </c>
      <c r="R54" s="55" t="s">
        <v>147</v>
      </c>
      <c r="S54" s="51" t="s">
        <v>116</v>
      </c>
      <c r="T54" s="53" t="s">
        <v>139</v>
      </c>
      <c r="U54" s="53" t="s">
        <v>118</v>
      </c>
      <c r="V54" s="53" t="s">
        <v>147</v>
      </c>
      <c r="W54" s="8" t="s">
        <v>116</v>
      </c>
      <c r="X54" s="10" t="s">
        <v>139</v>
      </c>
      <c r="Y54" s="10" t="s">
        <v>118</v>
      </c>
      <c r="Z54" s="10" t="s">
        <v>147</v>
      </c>
      <c r="AA54" s="163"/>
      <c r="AB54" s="163"/>
      <c r="AC54" s="163"/>
      <c r="AD54" s="163"/>
      <c r="AE54" s="163"/>
      <c r="AF54" s="163"/>
      <c r="AG54" s="163"/>
      <c r="AH54" s="163"/>
      <c r="AI54" s="163"/>
      <c r="AJ54" s="163"/>
      <c r="AK54" s="163"/>
      <c r="AL54" s="163"/>
      <c r="AM54" s="163"/>
      <c r="AN54" s="163"/>
      <c r="AO54" s="163"/>
      <c r="AP54" s="163"/>
      <c r="AQ54" s="163"/>
      <c r="AR54" s="163"/>
      <c r="AS54" s="163"/>
      <c r="AT54" s="163"/>
    </row>
    <row r="55" spans="1:46" ht="18" customHeight="1">
      <c r="A55" s="56" t="s">
        <v>151</v>
      </c>
      <c r="B55" s="57"/>
      <c r="C55" s="58">
        <f t="shared" ref="C55:D55" si="13">+C27</f>
        <v>0</v>
      </c>
      <c r="D55" s="18">
        <f t="shared" si="13"/>
        <v>0</v>
      </c>
      <c r="E55" s="16">
        <f>E27</f>
        <v>0</v>
      </c>
      <c r="F55" s="82">
        <f>E28</f>
        <v>0</v>
      </c>
      <c r="G55" s="58">
        <f>+G27+W27</f>
        <v>0</v>
      </c>
      <c r="H55" s="18">
        <f t="shared" ref="H55:I55" si="14">H27+X27</f>
        <v>0</v>
      </c>
      <c r="I55" s="16">
        <f t="shared" si="14"/>
        <v>0</v>
      </c>
      <c r="J55" s="16">
        <f>AVERAGE(J28,Z28)</f>
        <v>0</v>
      </c>
      <c r="K55" s="58">
        <f>+K27</f>
        <v>0</v>
      </c>
      <c r="L55" s="18">
        <f t="shared" ref="L55:M55" si="15">L27</f>
        <v>0</v>
      </c>
      <c r="M55" s="16">
        <f t="shared" si="15"/>
        <v>0</v>
      </c>
      <c r="N55" s="16">
        <f>N28</f>
        <v>0</v>
      </c>
      <c r="O55" s="58">
        <f>+O27</f>
        <v>0</v>
      </c>
      <c r="P55" s="18">
        <f t="shared" ref="P55:Q55" si="16">P27</f>
        <v>0</v>
      </c>
      <c r="Q55" s="16">
        <f t="shared" si="16"/>
        <v>0</v>
      </c>
      <c r="R55" s="16">
        <f>R28</f>
        <v>0</v>
      </c>
      <c r="S55" s="59">
        <f>+S27</f>
        <v>0</v>
      </c>
      <c r="T55" s="18">
        <f t="shared" ref="T55:U55" si="17">T27</f>
        <v>0</v>
      </c>
      <c r="U55" s="16">
        <f t="shared" si="17"/>
        <v>0</v>
      </c>
      <c r="V55" s="16">
        <f>V28</f>
        <v>0</v>
      </c>
      <c r="W55" s="60" t="s">
        <v>152</v>
      </c>
      <c r="X55" s="61" t="s">
        <v>152</v>
      </c>
      <c r="Y55" s="62" t="s">
        <v>152</v>
      </c>
      <c r="Z55" s="62" t="s">
        <v>152</v>
      </c>
      <c r="AA55" s="163"/>
      <c r="AB55" s="163"/>
      <c r="AC55" s="163"/>
      <c r="AD55" s="163"/>
      <c r="AE55" s="163"/>
      <c r="AF55" s="163"/>
      <c r="AG55" s="163"/>
      <c r="AH55" s="163"/>
      <c r="AI55" s="163"/>
      <c r="AJ55" s="163"/>
      <c r="AK55" s="163"/>
      <c r="AL55" s="163"/>
      <c r="AM55" s="163"/>
      <c r="AN55" s="163"/>
      <c r="AO55" s="163"/>
      <c r="AP55" s="163"/>
      <c r="AQ55" s="163"/>
      <c r="AR55" s="163"/>
      <c r="AS55" s="163"/>
      <c r="AT55" s="163"/>
    </row>
    <row r="56" spans="1:46" ht="18" customHeight="1">
      <c r="A56" s="56" t="s">
        <v>153</v>
      </c>
      <c r="B56" s="57"/>
      <c r="C56" s="58">
        <f t="shared" ref="C56:D56" si="18">C47</f>
        <v>0</v>
      </c>
      <c r="D56" s="18">
        <f t="shared" si="18"/>
        <v>0</v>
      </c>
      <c r="E56" s="63" t="s">
        <v>154</v>
      </c>
      <c r="F56" s="82" t="s">
        <v>155</v>
      </c>
      <c r="G56" s="58">
        <f t="shared" ref="G56:H56" si="19">+E47</f>
        <v>0</v>
      </c>
      <c r="H56" s="18">
        <f t="shared" si="19"/>
        <v>0</v>
      </c>
      <c r="I56" s="16" t="s">
        <v>156</v>
      </c>
      <c r="J56" s="16" t="s">
        <v>155</v>
      </c>
      <c r="K56" s="58">
        <f t="shared" ref="K56:L56" si="20">G47</f>
        <v>0</v>
      </c>
      <c r="L56" s="64">
        <f t="shared" si="20"/>
        <v>0</v>
      </c>
      <c r="M56" s="16" t="s">
        <v>155</v>
      </c>
      <c r="N56" s="16" t="s">
        <v>155</v>
      </c>
      <c r="O56" s="58" t="s">
        <v>152</v>
      </c>
      <c r="P56" s="18" t="s">
        <v>155</v>
      </c>
      <c r="Q56" s="16" t="s">
        <v>155</v>
      </c>
      <c r="R56" s="16" t="s">
        <v>155</v>
      </c>
      <c r="S56" s="59" t="s">
        <v>152</v>
      </c>
      <c r="T56" s="18" t="s">
        <v>155</v>
      </c>
      <c r="U56" s="16" t="s">
        <v>155</v>
      </c>
      <c r="V56" s="16" t="s">
        <v>155</v>
      </c>
      <c r="W56" s="60">
        <f t="shared" ref="W56:X56" si="21">+I47</f>
        <v>0</v>
      </c>
      <c r="X56" s="61">
        <f t="shared" si="21"/>
        <v>0</v>
      </c>
      <c r="Y56" s="62" t="s">
        <v>152</v>
      </c>
      <c r="Z56" s="62" t="s">
        <v>152</v>
      </c>
      <c r="AA56" s="163"/>
      <c r="AB56" s="163"/>
      <c r="AC56" s="163"/>
      <c r="AD56" s="163"/>
      <c r="AE56" s="163"/>
      <c r="AF56" s="163"/>
      <c r="AG56" s="163"/>
      <c r="AH56" s="163"/>
      <c r="AI56" s="163"/>
      <c r="AJ56" s="163"/>
      <c r="AK56" s="163"/>
      <c r="AL56" s="163"/>
      <c r="AM56" s="163"/>
      <c r="AN56" s="163"/>
      <c r="AO56" s="163"/>
      <c r="AP56" s="163"/>
      <c r="AQ56" s="163"/>
      <c r="AR56" s="163"/>
      <c r="AS56" s="163"/>
      <c r="AT56" s="163"/>
    </row>
    <row r="57" spans="1:46" ht="18" customHeight="1">
      <c r="A57" s="56" t="s">
        <v>157</v>
      </c>
      <c r="B57" s="57"/>
      <c r="C57" s="65">
        <f t="shared" ref="C57:E57" si="22">SUM(C55:C56)</f>
        <v>0</v>
      </c>
      <c r="D57" s="66">
        <f t="shared" si="22"/>
        <v>0</v>
      </c>
      <c r="E57" s="67">
        <f t="shared" si="22"/>
        <v>0</v>
      </c>
      <c r="F57" s="83" t="s">
        <v>155</v>
      </c>
      <c r="G57" s="68">
        <f t="shared" ref="G57:I57" si="23">SUM(G55:G56)</f>
        <v>0</v>
      </c>
      <c r="H57" s="69">
        <f t="shared" si="23"/>
        <v>0</v>
      </c>
      <c r="I57" s="70">
        <f t="shared" si="23"/>
        <v>0</v>
      </c>
      <c r="J57" s="70" t="s">
        <v>155</v>
      </c>
      <c r="K57" s="65">
        <f t="shared" ref="K57:M57" si="24">SUM(K55:K56)</f>
        <v>0</v>
      </c>
      <c r="L57" s="66">
        <f t="shared" si="24"/>
        <v>0</v>
      </c>
      <c r="M57" s="67">
        <f t="shared" si="24"/>
        <v>0</v>
      </c>
      <c r="N57" s="67" t="s">
        <v>155</v>
      </c>
      <c r="O57" s="68">
        <f t="shared" ref="O57:Q57" si="25">SUM(O55:O56)</f>
        <v>0</v>
      </c>
      <c r="P57" s="69">
        <f t="shared" si="25"/>
        <v>0</v>
      </c>
      <c r="Q57" s="68">
        <f t="shared" si="25"/>
        <v>0</v>
      </c>
      <c r="R57" s="70" t="s">
        <v>155</v>
      </c>
      <c r="S57" s="71" t="str">
        <f t="shared" ref="S57:U57" si="26">IF(SUM(S55:S56)=0,"",SUM(S55:S56))</f>
        <v/>
      </c>
      <c r="T57" s="72" t="str">
        <f t="shared" si="26"/>
        <v/>
      </c>
      <c r="U57" s="67" t="str">
        <f t="shared" si="26"/>
        <v/>
      </c>
      <c r="V57" s="67" t="s">
        <v>155</v>
      </c>
      <c r="W57" s="26">
        <f t="shared" ref="W57:Z57" si="27">SUM(W55:W56)</f>
        <v>0</v>
      </c>
      <c r="X57" s="73">
        <f t="shared" si="27"/>
        <v>0</v>
      </c>
      <c r="Y57" s="27">
        <f t="shared" si="27"/>
        <v>0</v>
      </c>
      <c r="Z57" s="27">
        <f t="shared" si="27"/>
        <v>0</v>
      </c>
      <c r="AA57" s="163"/>
      <c r="AB57" s="163"/>
      <c r="AC57" s="163"/>
      <c r="AD57" s="163"/>
      <c r="AE57" s="163"/>
      <c r="AF57" s="163"/>
      <c r="AG57" s="163"/>
      <c r="AH57" s="163"/>
      <c r="AI57" s="163"/>
      <c r="AJ57" s="163"/>
      <c r="AK57" s="163"/>
      <c r="AL57" s="163"/>
      <c r="AM57" s="163"/>
      <c r="AN57" s="163"/>
      <c r="AO57" s="163"/>
      <c r="AP57" s="163"/>
      <c r="AQ57" s="163"/>
      <c r="AR57" s="163"/>
      <c r="AS57" s="163"/>
      <c r="AT57" s="163"/>
    </row>
    <row r="58" spans="1:46" ht="18" customHeight="1">
      <c r="A58" s="120" t="s">
        <v>158</v>
      </c>
      <c r="B58" s="120"/>
      <c r="C58" s="120"/>
      <c r="D58" s="162"/>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ht="18" customHeight="1">
      <c r="A59" s="120"/>
      <c r="B59" s="120"/>
      <c r="C59" s="120"/>
      <c r="D59" s="162"/>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8" customHeight="1">
      <c r="A60" s="120"/>
      <c r="B60" s="120"/>
      <c r="C60" s="120"/>
      <c r="D60" s="162"/>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8" customHeight="1">
      <c r="A61" s="120"/>
      <c r="B61" s="120"/>
      <c r="C61" s="120"/>
      <c r="D61" s="162"/>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spans="1:46" ht="19.5" customHeight="1">
      <c r="A62" s="224" t="s">
        <v>159</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155"/>
      <c r="AC62" s="155"/>
      <c r="AD62" s="155"/>
      <c r="AE62" s="155"/>
      <c r="AF62" s="155"/>
      <c r="AG62" s="155"/>
      <c r="AH62" s="155"/>
      <c r="AI62" s="172"/>
      <c r="AJ62" s="172"/>
      <c r="AK62" s="172"/>
      <c r="AL62" s="172"/>
      <c r="AM62" s="172"/>
      <c r="AN62" s="172"/>
      <c r="AO62" s="172"/>
      <c r="AP62" s="172"/>
      <c r="AQ62" s="172"/>
      <c r="AR62" s="172"/>
      <c r="AS62" s="120"/>
      <c r="AT62" s="120"/>
    </row>
    <row r="63" spans="1:46" ht="19.5" customHeight="1">
      <c r="A63" s="120"/>
      <c r="B63" s="120"/>
      <c r="C63" s="120"/>
      <c r="D63" s="162"/>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spans="1:46" ht="19.5" customHeight="1">
      <c r="A64" s="120"/>
      <c r="B64" s="120"/>
      <c r="C64" s="120"/>
      <c r="D64" s="162"/>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spans="1:46" ht="19.5" customHeight="1">
      <c r="A65" s="120"/>
      <c r="B65" s="120"/>
      <c r="C65" s="120"/>
      <c r="D65" s="162"/>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spans="1:46" ht="19.5" customHeight="1">
      <c r="A66" s="120"/>
      <c r="B66" s="120"/>
      <c r="C66" s="120"/>
      <c r="D66" s="162"/>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spans="1:46" ht="19.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spans="1:46" ht="19.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spans="1:46" ht="19.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spans="1:46" ht="19.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spans="1:46" ht="19.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spans="1:46" ht="19.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spans="1:46" ht="19.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spans="1:46" ht="19.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spans="1:46" ht="19.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spans="1:46" ht="19.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spans="1:46" ht="19.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spans="1:46" ht="19.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spans="1:46" ht="19.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spans="1:46" ht="19.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spans="1:46" ht="19.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spans="1:46" ht="19.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spans="1:46" ht="19.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spans="1:46" ht="19.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spans="1:46" ht="19.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spans="1:46" ht="19.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spans="1:46" ht="19.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spans="1:46" ht="19.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spans="1:46" ht="19.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spans="1:46" ht="19.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spans="1:46" ht="19.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spans="1:46" ht="19.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spans="1:46" ht="19.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spans="1:46" ht="19.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spans="1:46" ht="19.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spans="1:46" ht="19.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spans="1:46" ht="19.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spans="1:46" ht="19.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spans="1:46" ht="19.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spans="1:46" ht="19.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spans="1:46" ht="19.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spans="1:46" ht="19.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spans="1:46" ht="19.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spans="1:46" ht="19.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spans="1:46" ht="19.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spans="1:46" ht="19.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spans="1:46" ht="19.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spans="1:46" ht="19.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spans="1:46" ht="19.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spans="1:46" ht="19.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spans="1:46" ht="19.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spans="1:46" ht="19.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spans="1:46" ht="19.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spans="1:46" ht="19.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spans="1:46" ht="19.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spans="1:46" ht="19.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spans="1:46" ht="19.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spans="1:46" ht="19.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spans="1:46" ht="19.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spans="1:46" ht="19.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spans="1:46" ht="19.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spans="1:46" ht="19.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spans="1:46" ht="19.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spans="1:46" ht="19.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spans="1:46" ht="19.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spans="1:46" ht="19.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spans="1:46" ht="19.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spans="1:46" ht="19.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spans="1:46" ht="19.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spans="1:46" ht="19.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spans="1:46" ht="19.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spans="1:46" ht="19.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spans="1:46" ht="19.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spans="1:46" ht="19.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spans="1:46" ht="19.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spans="1:46" ht="19.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spans="1:46" ht="19.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spans="1:46" ht="19.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spans="1:46" ht="19.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spans="1:46" ht="19.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spans="1:46" ht="19.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spans="1:46" ht="19.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spans="1:46" ht="19.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spans="1:46" ht="19.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spans="1:46" ht="19.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spans="1:46" ht="19.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spans="1:46" ht="19.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spans="1:46" ht="19.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spans="1:46" ht="19.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spans="1:46" ht="19.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spans="1:46" ht="19.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spans="1:46" ht="19.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spans="1:46" ht="19.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spans="1:46" ht="19.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spans="1:46" ht="19.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spans="1:46" ht="19.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spans="1:46" ht="19.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spans="1:46" ht="19.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spans="1:46" ht="19.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spans="1:46" ht="19.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spans="1:46" ht="19.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spans="1:46" ht="19.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spans="1:46" ht="19.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spans="1:46" ht="19.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spans="1:46" ht="19.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spans="1:46" ht="19.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spans="1:46" ht="19.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spans="1:46" ht="19.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spans="1:46" ht="19.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spans="1:46" ht="19.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spans="1:46" ht="19.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spans="1:46" ht="19.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spans="1:46" ht="19.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spans="1:46" ht="19.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spans="1:46" ht="19.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spans="1:46" ht="19.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spans="1:46" ht="19.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spans="1:46" ht="19.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spans="1:46" ht="19.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spans="1:46" ht="19.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spans="1:46" ht="19.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spans="1:46" ht="19.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spans="1:46" ht="19.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spans="1:46" ht="19.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spans="1:46" ht="19.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spans="1:46" ht="19.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spans="1:46" ht="19.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spans="1:46" ht="19.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spans="1:46" ht="19.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spans="1:46" ht="19.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spans="1:46" ht="19.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spans="1:46" ht="19.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spans="1:46" ht="19.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spans="1:46" ht="19.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spans="1:46" ht="19.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spans="1:46" ht="19.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spans="1:46" ht="19.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spans="1:46" ht="19.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spans="1:46" ht="19.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spans="1:46" ht="19.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spans="1:46" ht="19.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spans="1:46" ht="19.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spans="1:46" ht="19.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spans="1:46" ht="19.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spans="1:46" ht="19.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spans="1:46" ht="19.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spans="1:46" ht="19.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spans="1:46" ht="19.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spans="1:46" ht="19.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spans="1:46" ht="19.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spans="1:46" ht="19.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spans="1:46" ht="19.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spans="1:46" ht="19.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spans="1:46" ht="19.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spans="1:46" ht="19.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spans="1:46" ht="19.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spans="1:46" ht="19.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spans="1:46" ht="19.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spans="1:46" ht="19.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spans="1:46" ht="19.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spans="1:46" ht="19.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spans="1:46" ht="19.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spans="1:46" ht="19.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spans="1:46" ht="19.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spans="1:46" ht="19.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spans="1:46" ht="19.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spans="1:46" ht="19.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spans="1:46" ht="19.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spans="1:46" ht="19.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spans="1:46" ht="19.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spans="1:46" ht="19.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spans="1:46" ht="19.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spans="1:46" ht="19.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spans="1:46" ht="19.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spans="1:46" ht="19.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spans="1:46" ht="19.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spans="1:46" ht="19.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spans="1:46" ht="19.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spans="1:46" ht="19.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spans="1:46" ht="19.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spans="1:46" ht="19.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spans="1:46" ht="19.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spans="1:46" ht="19.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spans="1:46" ht="19.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spans="1:46" ht="19.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spans="1:46" ht="19.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spans="1:46" ht="19.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spans="1:46" ht="19.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spans="1:46" ht="19.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spans="1:46" ht="19.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spans="1:46" ht="19.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spans="1:46" ht="19.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spans="1:46" ht="19.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spans="1:46" ht="19.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spans="1:46" ht="19.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spans="1:46" ht="19.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spans="1:46" ht="19.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spans="1:46" ht="19.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spans="1:46" ht="19.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spans="1:46" ht="19.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spans="1:46" ht="19.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spans="1:46" ht="19.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spans="1:46" ht="15.75" customHeight="1">
      <c r="A263" s="120"/>
      <c r="B263" s="120"/>
      <c r="C263" s="120"/>
      <c r="D263" s="162"/>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spans="1:46" ht="15.75" customHeight="1">
      <c r="A264" s="120"/>
      <c r="B264" s="120"/>
      <c r="C264" s="120"/>
      <c r="D264" s="162"/>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spans="1:46" ht="15.75" customHeight="1">
      <c r="A265" s="120"/>
      <c r="B265" s="120"/>
      <c r="C265" s="120"/>
      <c r="D265" s="162"/>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spans="1:46" ht="15.75" customHeight="1">
      <c r="A266" s="120"/>
      <c r="B266" s="120"/>
      <c r="C266" s="120"/>
      <c r="D266" s="162"/>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spans="1:46" ht="15.75" customHeight="1">
      <c r="A267" s="120"/>
      <c r="B267" s="120"/>
      <c r="C267" s="120"/>
      <c r="D267" s="162"/>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spans="1:46" ht="15.75" customHeight="1">
      <c r="A268" s="120"/>
      <c r="B268" s="120"/>
      <c r="C268" s="120"/>
      <c r="D268" s="162"/>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spans="1:46" ht="15.75" customHeight="1">
      <c r="A269" s="120"/>
      <c r="B269" s="120"/>
      <c r="C269" s="120"/>
      <c r="D269" s="162"/>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spans="1:46" ht="15.75" customHeight="1">
      <c r="A270" s="120"/>
      <c r="B270" s="120"/>
      <c r="C270" s="120"/>
      <c r="D270" s="162"/>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spans="1:46" ht="15.75" customHeight="1">
      <c r="A271" s="120"/>
      <c r="B271" s="120"/>
      <c r="C271" s="120"/>
      <c r="D271" s="162"/>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spans="1:46" ht="15.75" customHeight="1">
      <c r="A272" s="120"/>
      <c r="B272" s="120"/>
      <c r="C272" s="120"/>
      <c r="D272" s="162"/>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spans="1:46" ht="15.75" customHeight="1">
      <c r="A273" s="120"/>
      <c r="B273" s="120"/>
      <c r="C273" s="120"/>
      <c r="D273" s="162"/>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spans="1:46" ht="15.75" customHeight="1">
      <c r="A274" s="120"/>
      <c r="B274" s="120"/>
      <c r="C274" s="120"/>
      <c r="D274" s="162"/>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spans="1:46" ht="15.75" customHeight="1">
      <c r="A275" s="120"/>
      <c r="B275" s="120"/>
      <c r="C275" s="120"/>
      <c r="D275" s="162"/>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spans="1:46" ht="15.75" customHeight="1">
      <c r="A276" s="120"/>
      <c r="B276" s="120"/>
      <c r="C276" s="120"/>
      <c r="D276" s="162"/>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spans="1:46" ht="15.75" customHeight="1">
      <c r="A277" s="120"/>
      <c r="B277" s="120"/>
      <c r="C277" s="120"/>
      <c r="D277" s="162"/>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spans="1:46" ht="15.75" customHeight="1">
      <c r="A278" s="120"/>
      <c r="B278" s="120"/>
      <c r="C278" s="120"/>
      <c r="D278" s="162"/>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spans="1:46" ht="15.75" customHeight="1">
      <c r="A279" s="120"/>
      <c r="B279" s="120"/>
      <c r="C279" s="120"/>
      <c r="D279" s="162"/>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spans="1:46" ht="15.75" customHeight="1">
      <c r="A280" s="120"/>
      <c r="B280" s="120"/>
      <c r="C280" s="120"/>
      <c r="D280" s="162"/>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spans="1:46" ht="15.75" customHeight="1">
      <c r="A281" s="120"/>
      <c r="B281" s="120"/>
      <c r="C281" s="120"/>
      <c r="D281" s="162"/>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spans="1:46" ht="15.75" customHeight="1">
      <c r="A282" s="120"/>
      <c r="B282" s="120"/>
      <c r="C282" s="120"/>
      <c r="D282" s="162"/>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spans="1:46" ht="15.75" customHeight="1">
      <c r="A283" s="120"/>
      <c r="B283" s="120"/>
      <c r="C283" s="120"/>
      <c r="D283" s="162"/>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spans="1:46" ht="15.75" customHeight="1">
      <c r="A284" s="120"/>
      <c r="B284" s="120"/>
      <c r="C284" s="120"/>
      <c r="D284" s="162"/>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spans="1:46" ht="15.75" customHeight="1">
      <c r="A285" s="120"/>
      <c r="B285" s="120"/>
      <c r="C285" s="120"/>
      <c r="D285" s="162"/>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spans="1:46" ht="15.75" customHeight="1">
      <c r="A286" s="120"/>
      <c r="B286" s="120"/>
      <c r="C286" s="120"/>
      <c r="D286" s="162"/>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spans="1:46" ht="15.75" customHeight="1">
      <c r="A287" s="120"/>
      <c r="B287" s="120"/>
      <c r="C287" s="120"/>
      <c r="D287" s="162"/>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spans="1:46" ht="15.75" customHeight="1">
      <c r="A288" s="120"/>
      <c r="B288" s="120"/>
      <c r="C288" s="120"/>
      <c r="D288" s="162"/>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spans="1:46" ht="15.75" customHeight="1">
      <c r="A289" s="120"/>
      <c r="B289" s="120"/>
      <c r="C289" s="120"/>
      <c r="D289" s="162"/>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spans="1:46" ht="15.75" customHeight="1">
      <c r="A290" s="120"/>
      <c r="B290" s="120"/>
      <c r="C290" s="120"/>
      <c r="D290" s="162"/>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spans="1:46" ht="15.75" customHeight="1">
      <c r="A291" s="120"/>
      <c r="B291" s="120"/>
      <c r="C291" s="120"/>
      <c r="D291" s="162"/>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spans="1:46" ht="15.75" customHeight="1">
      <c r="A292" s="120"/>
      <c r="B292" s="120"/>
      <c r="C292" s="120"/>
      <c r="D292" s="162"/>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spans="1:46" ht="15.75" customHeight="1">
      <c r="A293" s="120"/>
      <c r="B293" s="120"/>
      <c r="C293" s="120"/>
      <c r="D293" s="162"/>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spans="1:46" ht="15.75" customHeight="1">
      <c r="A294" s="120"/>
      <c r="B294" s="120"/>
      <c r="C294" s="120"/>
      <c r="D294" s="162"/>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spans="1:46" ht="15.75" customHeight="1">
      <c r="A295" s="120"/>
      <c r="B295" s="120"/>
      <c r="C295" s="120"/>
      <c r="D295" s="162"/>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spans="1:46" ht="15.75" customHeight="1">
      <c r="A296" s="120"/>
      <c r="B296" s="120"/>
      <c r="C296" s="120"/>
      <c r="D296" s="162"/>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spans="1:46" ht="15.75" customHeight="1">
      <c r="A297" s="120"/>
      <c r="B297" s="120"/>
      <c r="C297" s="120"/>
      <c r="D297" s="162"/>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spans="1:46" ht="15.75" customHeight="1">
      <c r="A298" s="120"/>
      <c r="B298" s="120"/>
      <c r="C298" s="120"/>
      <c r="D298" s="162"/>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spans="1:46" ht="15.75" customHeight="1">
      <c r="A299" s="120"/>
      <c r="B299" s="120"/>
      <c r="C299" s="120"/>
      <c r="D299" s="162"/>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spans="1:46" ht="15.75" customHeight="1">
      <c r="A300" s="120"/>
      <c r="B300" s="120"/>
      <c r="C300" s="120"/>
      <c r="D300" s="162"/>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spans="1:46" ht="15.75" customHeight="1">
      <c r="A301" s="120"/>
      <c r="B301" s="120"/>
      <c r="C301" s="120"/>
      <c r="D301" s="162"/>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spans="1:46" ht="15.75" customHeight="1">
      <c r="A302" s="120"/>
      <c r="B302" s="120"/>
      <c r="C302" s="120"/>
      <c r="D302" s="162"/>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spans="1:46" ht="15.75" customHeight="1">
      <c r="A303" s="120"/>
      <c r="B303" s="120"/>
      <c r="C303" s="120"/>
      <c r="D303" s="162"/>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spans="1:46" ht="15.75" customHeight="1">
      <c r="A304" s="120"/>
      <c r="B304" s="120"/>
      <c r="C304" s="120"/>
      <c r="D304" s="162"/>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spans="1:46" ht="15.75" customHeight="1">
      <c r="A305" s="120"/>
      <c r="B305" s="120"/>
      <c r="C305" s="120"/>
      <c r="D305" s="162"/>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spans="1:46" ht="15.75" customHeight="1">
      <c r="A306" s="120"/>
      <c r="B306" s="120"/>
      <c r="C306" s="120"/>
      <c r="D306" s="162"/>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spans="1:46" ht="15.75" customHeight="1">
      <c r="A307" s="120"/>
      <c r="B307" s="120"/>
      <c r="C307" s="120"/>
      <c r="D307" s="162"/>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spans="1:46" ht="15.75" customHeight="1">
      <c r="A308" s="120"/>
      <c r="B308" s="120"/>
      <c r="C308" s="120"/>
      <c r="D308" s="162"/>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spans="1:46" ht="15.75" customHeight="1">
      <c r="A309" s="120"/>
      <c r="B309" s="120"/>
      <c r="C309" s="120"/>
      <c r="D309" s="162"/>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spans="1:46" ht="15.75" customHeight="1">
      <c r="A310" s="120"/>
      <c r="B310" s="120"/>
      <c r="C310" s="120"/>
      <c r="D310" s="162"/>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spans="1:46" ht="15.75" customHeight="1">
      <c r="A311" s="120"/>
      <c r="B311" s="120"/>
      <c r="C311" s="120"/>
      <c r="D311" s="162"/>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spans="1:46" ht="15.75" customHeight="1">
      <c r="A312" s="120"/>
      <c r="B312" s="120"/>
      <c r="C312" s="120"/>
      <c r="D312" s="162"/>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spans="1:46" ht="15.75" customHeight="1">
      <c r="A313" s="120"/>
      <c r="B313" s="120"/>
      <c r="C313" s="120"/>
      <c r="D313" s="162"/>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spans="1:46" ht="15.75" customHeight="1">
      <c r="A314" s="120"/>
      <c r="B314" s="120"/>
      <c r="C314" s="120"/>
      <c r="D314" s="162"/>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spans="1:46" ht="15.75" customHeight="1">
      <c r="A315" s="120"/>
      <c r="B315" s="120"/>
      <c r="C315" s="120"/>
      <c r="D315" s="162"/>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spans="1:46" ht="15.75" customHeight="1">
      <c r="A316" s="120"/>
      <c r="B316" s="120"/>
      <c r="C316" s="120"/>
      <c r="D316" s="162"/>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spans="1:46" ht="15.75" customHeight="1">
      <c r="A317" s="120"/>
      <c r="B317" s="120"/>
      <c r="C317" s="120"/>
      <c r="D317" s="162"/>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spans="1:46" ht="15.75" customHeight="1">
      <c r="A318" s="120"/>
      <c r="B318" s="120"/>
      <c r="C318" s="120"/>
      <c r="D318" s="162"/>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spans="1:46" ht="15.75" customHeight="1">
      <c r="A319" s="120"/>
      <c r="B319" s="120"/>
      <c r="C319" s="120"/>
      <c r="D319" s="162"/>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spans="1:46" ht="15.75" customHeight="1">
      <c r="A320" s="120"/>
      <c r="B320" s="120"/>
      <c r="C320" s="120"/>
      <c r="D320" s="162"/>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spans="1:46" ht="15.75" customHeight="1">
      <c r="A321" s="120"/>
      <c r="B321" s="120"/>
      <c r="C321" s="120"/>
      <c r="D321" s="162"/>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spans="1:46" ht="15.75" customHeight="1">
      <c r="A322" s="120"/>
      <c r="B322" s="120"/>
      <c r="C322" s="120"/>
      <c r="D322" s="162"/>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spans="1:46" ht="15.75" customHeight="1">
      <c r="A323" s="120"/>
      <c r="B323" s="120"/>
      <c r="C323" s="120"/>
      <c r="D323" s="162"/>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spans="1:46" ht="15.75" customHeight="1">
      <c r="A324" s="120"/>
      <c r="B324" s="120"/>
      <c r="C324" s="120"/>
      <c r="D324" s="162"/>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spans="1:46" ht="15.75" customHeight="1">
      <c r="A325" s="120"/>
      <c r="B325" s="120"/>
      <c r="C325" s="120"/>
      <c r="D325" s="162"/>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spans="1:46" ht="15.75" customHeight="1">
      <c r="A326" s="120"/>
      <c r="B326" s="120"/>
      <c r="C326" s="120"/>
      <c r="D326" s="162"/>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spans="1:46" ht="15.75" customHeight="1">
      <c r="A327" s="120"/>
      <c r="B327" s="120"/>
      <c r="C327" s="120"/>
      <c r="D327" s="162"/>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spans="1:46" ht="15.75" customHeight="1">
      <c r="A328" s="120"/>
      <c r="B328" s="120"/>
      <c r="C328" s="120"/>
      <c r="D328" s="162"/>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spans="1:46" ht="15.75" customHeight="1">
      <c r="A329" s="120"/>
      <c r="B329" s="120"/>
      <c r="C329" s="120"/>
      <c r="D329" s="162"/>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spans="1:46" ht="15.75" customHeight="1">
      <c r="A330" s="120"/>
      <c r="B330" s="120"/>
      <c r="C330" s="120"/>
      <c r="D330" s="162"/>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spans="1:46" ht="15.75" customHeight="1">
      <c r="A331" s="120"/>
      <c r="B331" s="120"/>
      <c r="C331" s="120"/>
      <c r="D331" s="162"/>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spans="1:46" ht="15.75" customHeight="1">
      <c r="A332" s="120"/>
      <c r="B332" s="120"/>
      <c r="C332" s="120"/>
      <c r="D332" s="162"/>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spans="1:46" ht="15.75" customHeight="1">
      <c r="A333" s="120"/>
      <c r="B333" s="120"/>
      <c r="C333" s="120"/>
      <c r="D333" s="162"/>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spans="1:46" ht="15.75" customHeight="1">
      <c r="A334" s="120"/>
      <c r="B334" s="120"/>
      <c r="C334" s="120"/>
      <c r="D334" s="162"/>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spans="1:46" ht="15.75" customHeight="1">
      <c r="A335" s="120"/>
      <c r="B335" s="120"/>
      <c r="C335" s="120"/>
      <c r="D335" s="162"/>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spans="1:46" ht="15.75" customHeight="1">
      <c r="A336" s="120"/>
      <c r="B336" s="120"/>
      <c r="C336" s="120"/>
      <c r="D336" s="162"/>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spans="1:46" ht="15.75" customHeight="1">
      <c r="A337" s="120"/>
      <c r="B337" s="120"/>
      <c r="C337" s="120"/>
      <c r="D337" s="162"/>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spans="1:46" ht="15.75" customHeight="1">
      <c r="A338" s="120"/>
      <c r="B338" s="120"/>
      <c r="C338" s="120"/>
      <c r="D338" s="162"/>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spans="1:46" ht="15.75" customHeight="1">
      <c r="A339" s="120"/>
      <c r="B339" s="120"/>
      <c r="C339" s="120"/>
      <c r="D339" s="162"/>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spans="1:46" ht="15.75" customHeight="1">
      <c r="A340" s="120"/>
      <c r="B340" s="120"/>
      <c r="C340" s="120"/>
      <c r="D340" s="162"/>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spans="1:46" ht="15.75" customHeight="1">
      <c r="A341" s="120"/>
      <c r="B341" s="120"/>
      <c r="C341" s="120"/>
      <c r="D341" s="162"/>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spans="1:46" ht="15.75" customHeight="1">
      <c r="A342" s="120"/>
      <c r="B342" s="120"/>
      <c r="C342" s="120"/>
      <c r="D342" s="162"/>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spans="1:46" ht="15.75" customHeight="1">
      <c r="A343" s="120"/>
      <c r="B343" s="120"/>
      <c r="C343" s="120"/>
      <c r="D343" s="162"/>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spans="1:46" ht="15.75" customHeight="1">
      <c r="A344" s="120"/>
      <c r="B344" s="120"/>
      <c r="C344" s="120"/>
      <c r="D344" s="162"/>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spans="1:46" ht="15.75" customHeight="1">
      <c r="A345" s="120"/>
      <c r="B345" s="120"/>
      <c r="C345" s="120"/>
      <c r="D345" s="162"/>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spans="1:46" ht="15.75" customHeight="1">
      <c r="A346" s="120"/>
      <c r="B346" s="120"/>
      <c r="C346" s="120"/>
      <c r="D346" s="162"/>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spans="1:46" ht="15.75" customHeight="1">
      <c r="A347" s="120"/>
      <c r="B347" s="120"/>
      <c r="C347" s="120"/>
      <c r="D347" s="162"/>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spans="1:46" ht="15.75" customHeight="1">
      <c r="A348" s="120"/>
      <c r="B348" s="120"/>
      <c r="C348" s="120"/>
      <c r="D348" s="162"/>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spans="1:46" ht="15.75" customHeight="1">
      <c r="A349" s="120"/>
      <c r="B349" s="120"/>
      <c r="C349" s="120"/>
      <c r="D349" s="162"/>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spans="1:46" ht="15.75" customHeight="1">
      <c r="A350" s="120"/>
      <c r="B350" s="120"/>
      <c r="C350" s="120"/>
      <c r="D350" s="162"/>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spans="1:46" ht="15.75" customHeight="1">
      <c r="A351" s="120"/>
      <c r="B351" s="120"/>
      <c r="C351" s="120"/>
      <c r="D351" s="162"/>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spans="1:46" ht="15.75" customHeight="1">
      <c r="A352" s="120"/>
      <c r="B352" s="120"/>
      <c r="C352" s="120"/>
      <c r="D352" s="162"/>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spans="1:46" ht="15.75" customHeight="1">
      <c r="A353" s="120"/>
      <c r="B353" s="120"/>
      <c r="C353" s="120"/>
      <c r="D353" s="162"/>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spans="1:46" ht="15.75" customHeight="1">
      <c r="A354" s="120"/>
      <c r="B354" s="120"/>
      <c r="C354" s="120"/>
      <c r="D354" s="162"/>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spans="1:46" ht="15.75" customHeight="1">
      <c r="A355" s="120"/>
      <c r="B355" s="120"/>
      <c r="C355" s="120"/>
      <c r="D355" s="162"/>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spans="1:46" ht="15.75" customHeight="1">
      <c r="A356" s="120"/>
      <c r="B356" s="120"/>
      <c r="C356" s="120"/>
      <c r="D356" s="162"/>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spans="1:46" ht="15.75" customHeight="1">
      <c r="A357" s="120"/>
      <c r="B357" s="120"/>
      <c r="C357" s="120"/>
      <c r="D357" s="162"/>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spans="1:46" ht="15.75" customHeight="1">
      <c r="A358" s="120"/>
      <c r="B358" s="120"/>
      <c r="C358" s="120"/>
      <c r="D358" s="162"/>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spans="1:46" ht="15.75" customHeight="1">
      <c r="A359" s="120"/>
      <c r="B359" s="120"/>
      <c r="C359" s="120"/>
      <c r="D359" s="162"/>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spans="1:46" ht="15.75" customHeight="1">
      <c r="A360" s="120"/>
      <c r="B360" s="120"/>
      <c r="C360" s="120"/>
      <c r="D360" s="162"/>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spans="1:46" ht="15.75" customHeight="1">
      <c r="A361" s="120"/>
      <c r="B361" s="120"/>
      <c r="C361" s="120"/>
      <c r="D361" s="162"/>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spans="1:46" ht="15.75" customHeight="1">
      <c r="A362" s="120"/>
      <c r="B362" s="120"/>
      <c r="C362" s="120"/>
      <c r="D362" s="162"/>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spans="1:46" ht="15.75" customHeight="1">
      <c r="A363" s="120"/>
      <c r="B363" s="120"/>
      <c r="C363" s="120"/>
      <c r="D363" s="162"/>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spans="1:46" ht="15.75" customHeight="1">
      <c r="A364" s="120"/>
      <c r="B364" s="120"/>
      <c r="C364" s="120"/>
      <c r="D364" s="162"/>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spans="1:46" ht="15.75" customHeight="1">
      <c r="A365" s="120"/>
      <c r="B365" s="120"/>
      <c r="C365" s="120"/>
      <c r="D365" s="162"/>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spans="1:46" ht="15.75" customHeight="1">
      <c r="A366" s="120"/>
      <c r="B366" s="120"/>
      <c r="C366" s="120"/>
      <c r="D366" s="162"/>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spans="1:46" ht="15.75" customHeight="1">
      <c r="A367" s="120"/>
      <c r="B367" s="120"/>
      <c r="C367" s="120"/>
      <c r="D367" s="162"/>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spans="1:46" ht="15.75" customHeight="1">
      <c r="A368" s="120"/>
      <c r="B368" s="120"/>
      <c r="C368" s="120"/>
      <c r="D368" s="162"/>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spans="1:46" ht="15.75" customHeight="1">
      <c r="A369" s="120"/>
      <c r="B369" s="120"/>
      <c r="C369" s="120"/>
      <c r="D369" s="162"/>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spans="1:46" ht="15.75" customHeight="1">
      <c r="A370" s="120"/>
      <c r="B370" s="120"/>
      <c r="C370" s="120"/>
      <c r="D370" s="162"/>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spans="1:46" ht="15.75" customHeight="1">
      <c r="A371" s="120"/>
      <c r="B371" s="120"/>
      <c r="C371" s="120"/>
      <c r="D371" s="162"/>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spans="1:46" ht="15.75" customHeight="1">
      <c r="A372" s="120"/>
      <c r="B372" s="120"/>
      <c r="C372" s="120"/>
      <c r="D372" s="162"/>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spans="1:46" ht="15.75" customHeight="1">
      <c r="A373" s="120"/>
      <c r="B373" s="120"/>
      <c r="C373" s="120"/>
      <c r="D373" s="162"/>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spans="1:46" ht="15.75" customHeight="1">
      <c r="A374" s="120"/>
      <c r="B374" s="120"/>
      <c r="C374" s="120"/>
      <c r="D374" s="162"/>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spans="1:46" ht="15.75" customHeight="1">
      <c r="A375" s="120"/>
      <c r="B375" s="120"/>
      <c r="C375" s="120"/>
      <c r="D375" s="162"/>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spans="1:46" ht="15.75" customHeight="1">
      <c r="A376" s="120"/>
      <c r="B376" s="120"/>
      <c r="C376" s="120"/>
      <c r="D376" s="162"/>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spans="1:46" ht="15.75" customHeight="1">
      <c r="A377" s="120"/>
      <c r="B377" s="120"/>
      <c r="C377" s="120"/>
      <c r="D377" s="162"/>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spans="1:46" ht="15.75" customHeight="1">
      <c r="A378" s="120"/>
      <c r="B378" s="120"/>
      <c r="C378" s="120"/>
      <c r="D378" s="162"/>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spans="1:46" ht="15.75" customHeight="1">
      <c r="A379" s="120"/>
      <c r="B379" s="120"/>
      <c r="C379" s="120"/>
      <c r="D379" s="162"/>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spans="1:46" ht="15.75" customHeight="1">
      <c r="A380" s="120"/>
      <c r="B380" s="120"/>
      <c r="C380" s="120"/>
      <c r="D380" s="162"/>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spans="1:46" ht="15.75" customHeight="1">
      <c r="A381" s="120"/>
      <c r="B381" s="120"/>
      <c r="C381" s="120"/>
      <c r="D381" s="162"/>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spans="1:46" ht="15.75" customHeight="1">
      <c r="A382" s="120"/>
      <c r="B382" s="120"/>
      <c r="C382" s="120"/>
      <c r="D382" s="162"/>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spans="1:46" ht="15.75" customHeight="1">
      <c r="A383" s="120"/>
      <c r="B383" s="120"/>
      <c r="C383" s="120"/>
      <c r="D383" s="162"/>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spans="1:46" ht="15.75" customHeight="1">
      <c r="A384" s="120"/>
      <c r="B384" s="120"/>
      <c r="C384" s="120"/>
      <c r="D384" s="162"/>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spans="1:46" ht="15.75" customHeight="1">
      <c r="A385" s="120"/>
      <c r="B385" s="120"/>
      <c r="C385" s="120"/>
      <c r="D385" s="162"/>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spans="1:46" ht="15.75" customHeight="1">
      <c r="A386" s="120"/>
      <c r="B386" s="120"/>
      <c r="C386" s="120"/>
      <c r="D386" s="162"/>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spans="1:46" ht="15.75" customHeight="1">
      <c r="A387" s="120"/>
      <c r="B387" s="120"/>
      <c r="C387" s="120"/>
      <c r="D387" s="162"/>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spans="1:46" ht="15.75" customHeight="1">
      <c r="A388" s="120"/>
      <c r="B388" s="120"/>
      <c r="C388" s="120"/>
      <c r="D388" s="162"/>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spans="1:46" ht="15.75" customHeight="1">
      <c r="A389" s="120"/>
      <c r="B389" s="120"/>
      <c r="C389" s="120"/>
      <c r="D389" s="162"/>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spans="1:46" ht="15.75" customHeight="1">
      <c r="A390" s="120"/>
      <c r="B390" s="120"/>
      <c r="C390" s="120"/>
      <c r="D390" s="162"/>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spans="1:46" ht="15.75" customHeight="1">
      <c r="A391" s="120"/>
      <c r="B391" s="120"/>
      <c r="C391" s="120"/>
      <c r="D391" s="162"/>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spans="1:46" ht="15.75" customHeight="1">
      <c r="A392" s="120"/>
      <c r="B392" s="120"/>
      <c r="C392" s="120"/>
      <c r="D392" s="162"/>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spans="1:46" ht="15.75" customHeight="1">
      <c r="A393" s="120"/>
      <c r="B393" s="120"/>
      <c r="C393" s="120"/>
      <c r="D393" s="162"/>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spans="1:46" ht="15.75" customHeight="1">
      <c r="A394" s="120"/>
      <c r="B394" s="120"/>
      <c r="C394" s="120"/>
      <c r="D394" s="162"/>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spans="1:46" ht="15.75" customHeight="1">
      <c r="A395" s="120"/>
      <c r="B395" s="120"/>
      <c r="C395" s="120"/>
      <c r="D395" s="162"/>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spans="1:46" ht="15.75" customHeight="1">
      <c r="A396" s="120"/>
      <c r="B396" s="120"/>
      <c r="C396" s="120"/>
      <c r="D396" s="162"/>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spans="1:46" ht="15.75" customHeight="1">
      <c r="A397" s="120"/>
      <c r="B397" s="120"/>
      <c r="C397" s="120"/>
      <c r="D397" s="162"/>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spans="1:46" ht="15.75" customHeight="1">
      <c r="A398" s="120"/>
      <c r="B398" s="120"/>
      <c r="C398" s="120"/>
      <c r="D398" s="162"/>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spans="1:46" ht="15.75" customHeight="1">
      <c r="A399" s="120"/>
      <c r="B399" s="120"/>
      <c r="C399" s="120"/>
      <c r="D399" s="162"/>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spans="1:46" ht="15.75" customHeight="1">
      <c r="A400" s="120"/>
      <c r="B400" s="120"/>
      <c r="C400" s="120"/>
      <c r="D400" s="162"/>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spans="1:46" ht="15.75" customHeight="1">
      <c r="A401" s="120"/>
      <c r="B401" s="120"/>
      <c r="C401" s="120"/>
      <c r="D401" s="162"/>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spans="1:46" ht="15.75" customHeight="1">
      <c r="A402" s="120"/>
      <c r="B402" s="120"/>
      <c r="C402" s="120"/>
      <c r="D402" s="162"/>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spans="1:46" ht="15.75" customHeight="1">
      <c r="A403" s="120"/>
      <c r="B403" s="120"/>
      <c r="C403" s="120"/>
      <c r="D403" s="162"/>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spans="1:46" ht="15.75" customHeight="1">
      <c r="A404" s="120"/>
      <c r="B404" s="120"/>
      <c r="C404" s="120"/>
      <c r="D404" s="162"/>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spans="1:46" ht="15.75" customHeight="1">
      <c r="A405" s="120"/>
      <c r="B405" s="120"/>
      <c r="C405" s="120"/>
      <c r="D405" s="162"/>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spans="1:46" ht="15.75" customHeight="1">
      <c r="A406" s="120"/>
      <c r="B406" s="120"/>
      <c r="C406" s="120"/>
      <c r="D406" s="162"/>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spans="1:46" ht="15.75" customHeight="1">
      <c r="A407" s="120"/>
      <c r="B407" s="120"/>
      <c r="C407" s="120"/>
      <c r="D407" s="162"/>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spans="1:46" ht="15.75" customHeight="1">
      <c r="A408" s="120"/>
      <c r="B408" s="120"/>
      <c r="C408" s="120"/>
      <c r="D408" s="162"/>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spans="1:46" ht="15.75" customHeight="1">
      <c r="A409" s="120"/>
      <c r="B409" s="120"/>
      <c r="C409" s="120"/>
      <c r="D409" s="162"/>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spans="1:46" ht="15.75" customHeight="1">
      <c r="A410" s="120"/>
      <c r="B410" s="120"/>
      <c r="C410" s="120"/>
      <c r="D410" s="162"/>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spans="1:46" ht="15.75" customHeight="1">
      <c r="A411" s="120"/>
      <c r="B411" s="120"/>
      <c r="C411" s="120"/>
      <c r="D411" s="162"/>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spans="1:46" ht="15.75" customHeight="1">
      <c r="A412" s="120"/>
      <c r="B412" s="120"/>
      <c r="C412" s="120"/>
      <c r="D412" s="162"/>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spans="1:46" ht="15.75" customHeight="1">
      <c r="A413" s="120"/>
      <c r="B413" s="120"/>
      <c r="C413" s="120"/>
      <c r="D413" s="162"/>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spans="1:46" ht="15.75" customHeight="1">
      <c r="A414" s="120"/>
      <c r="B414" s="120"/>
      <c r="C414" s="120"/>
      <c r="D414" s="162"/>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spans="1:46" ht="15.75" customHeight="1">
      <c r="A415" s="120"/>
      <c r="B415" s="120"/>
      <c r="C415" s="120"/>
      <c r="D415" s="162"/>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spans="1:46" ht="15.75" customHeight="1">
      <c r="A416" s="120"/>
      <c r="B416" s="120"/>
      <c r="C416" s="120"/>
      <c r="D416" s="162"/>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spans="1:46" ht="15.75" customHeight="1">
      <c r="A417" s="120"/>
      <c r="B417" s="120"/>
      <c r="C417" s="120"/>
      <c r="D417" s="162"/>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spans="1:46" ht="15.75" customHeight="1">
      <c r="A418" s="120"/>
      <c r="B418" s="120"/>
      <c r="C418" s="120"/>
      <c r="D418" s="162"/>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spans="1:46" ht="15.75" customHeight="1">
      <c r="A419" s="120"/>
      <c r="B419" s="120"/>
      <c r="C419" s="120"/>
      <c r="D419" s="162"/>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spans="1:46" ht="15.75" customHeight="1">
      <c r="A420" s="120"/>
      <c r="B420" s="120"/>
      <c r="C420" s="120"/>
      <c r="D420" s="162"/>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spans="1:46" ht="15.75" customHeight="1">
      <c r="A421" s="120"/>
      <c r="B421" s="120"/>
      <c r="C421" s="120"/>
      <c r="D421" s="162"/>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spans="1:46" ht="15.75" customHeight="1">
      <c r="A422" s="120"/>
      <c r="B422" s="120"/>
      <c r="C422" s="120"/>
      <c r="D422" s="162"/>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spans="1:46" ht="15.75" customHeight="1">
      <c r="A423" s="120"/>
      <c r="B423" s="120"/>
      <c r="C423" s="120"/>
      <c r="D423" s="162"/>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spans="1:46" ht="15.75" customHeight="1">
      <c r="A424" s="120"/>
      <c r="B424" s="120"/>
      <c r="C424" s="120"/>
      <c r="D424" s="162"/>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spans="1:46" ht="15.75" customHeight="1">
      <c r="A425" s="120"/>
      <c r="B425" s="120"/>
      <c r="C425" s="120"/>
      <c r="D425" s="162"/>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spans="1:46" ht="15.75" customHeight="1">
      <c r="A426" s="120"/>
      <c r="B426" s="120"/>
      <c r="C426" s="120"/>
      <c r="D426" s="162"/>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spans="1:46" ht="15.75" customHeight="1">
      <c r="A427" s="120"/>
      <c r="B427" s="120"/>
      <c r="C427" s="120"/>
      <c r="D427" s="162"/>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spans="1:46" ht="15.75" customHeight="1">
      <c r="A428" s="120"/>
      <c r="B428" s="120"/>
      <c r="C428" s="120"/>
      <c r="D428" s="162"/>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spans="1:46" ht="15.75" customHeight="1">
      <c r="A429" s="120"/>
      <c r="B429" s="120"/>
      <c r="C429" s="120"/>
      <c r="D429" s="162"/>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spans="1:46" ht="15.75" customHeight="1">
      <c r="A430" s="120"/>
      <c r="B430" s="120"/>
      <c r="C430" s="120"/>
      <c r="D430" s="162"/>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spans="1:46" ht="15.75" customHeight="1">
      <c r="A431" s="120"/>
      <c r="B431" s="120"/>
      <c r="C431" s="120"/>
      <c r="D431" s="162"/>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spans="1:46" ht="15.75" customHeight="1">
      <c r="A432" s="120"/>
      <c r="B432" s="120"/>
      <c r="C432" s="120"/>
      <c r="D432" s="162"/>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spans="1:46" ht="15.75" customHeight="1">
      <c r="A433" s="120"/>
      <c r="B433" s="120"/>
      <c r="C433" s="120"/>
      <c r="D433" s="162"/>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spans="1:46" ht="15.75" customHeight="1">
      <c r="A434" s="120"/>
      <c r="B434" s="120"/>
      <c r="C434" s="120"/>
      <c r="D434" s="162"/>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spans="1:46" ht="15.75" customHeight="1">
      <c r="A435" s="120"/>
      <c r="B435" s="120"/>
      <c r="C435" s="120"/>
      <c r="D435" s="162"/>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spans="1:46" ht="15.75" customHeight="1">
      <c r="A436" s="120"/>
      <c r="B436" s="120"/>
      <c r="C436" s="120"/>
      <c r="D436" s="162"/>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spans="1:46" ht="15.75" customHeight="1">
      <c r="A437" s="120"/>
      <c r="B437" s="120"/>
      <c r="C437" s="120"/>
      <c r="D437" s="162"/>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spans="1:46" ht="15.75" customHeight="1">
      <c r="A438" s="120"/>
      <c r="B438" s="120"/>
      <c r="C438" s="120"/>
      <c r="D438" s="162"/>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spans="1:46" ht="15.75" customHeight="1">
      <c r="A439" s="120"/>
      <c r="B439" s="120"/>
      <c r="C439" s="120"/>
      <c r="D439" s="162"/>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spans="1:46" ht="15.75" customHeight="1">
      <c r="A440" s="120"/>
      <c r="B440" s="120"/>
      <c r="C440" s="120"/>
      <c r="D440" s="162"/>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spans="1:46" ht="15.75" customHeight="1">
      <c r="A441" s="120"/>
      <c r="B441" s="120"/>
      <c r="C441" s="120"/>
      <c r="D441" s="162"/>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spans="1:46" ht="15.75" customHeight="1">
      <c r="A442" s="120"/>
      <c r="B442" s="120"/>
      <c r="C442" s="120"/>
      <c r="D442" s="162"/>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spans="1:46" ht="15.75" customHeight="1">
      <c r="A443" s="120"/>
      <c r="B443" s="120"/>
      <c r="C443" s="120"/>
      <c r="D443" s="162"/>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spans="1:46" ht="15.75" customHeight="1">
      <c r="A444" s="120"/>
      <c r="B444" s="120"/>
      <c r="C444" s="120"/>
      <c r="D444" s="162"/>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spans="1:46" ht="15.75" customHeight="1">
      <c r="A445" s="120"/>
      <c r="B445" s="120"/>
      <c r="C445" s="120"/>
      <c r="D445" s="162"/>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spans="1:46" ht="15.75" customHeight="1">
      <c r="A446" s="120"/>
      <c r="B446" s="120"/>
      <c r="C446" s="120"/>
      <c r="D446" s="162"/>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spans="1:46" ht="15.75" customHeight="1">
      <c r="A447" s="120"/>
      <c r="B447" s="120"/>
      <c r="C447" s="120"/>
      <c r="D447" s="162"/>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spans="1:46" ht="15.75" customHeight="1">
      <c r="A448" s="120"/>
      <c r="B448" s="120"/>
      <c r="C448" s="120"/>
      <c r="D448" s="162"/>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spans="1:46" ht="15.75" customHeight="1">
      <c r="A449" s="120"/>
      <c r="B449" s="120"/>
      <c r="C449" s="120"/>
      <c r="D449" s="162"/>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spans="1:46" ht="15.75" customHeight="1">
      <c r="A450" s="120"/>
      <c r="B450" s="120"/>
      <c r="C450" s="120"/>
      <c r="D450" s="162"/>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spans="1:46" ht="15.75" customHeight="1">
      <c r="A451" s="120"/>
      <c r="B451" s="120"/>
      <c r="C451" s="120"/>
      <c r="D451" s="162"/>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spans="1:46" ht="15.75" customHeight="1">
      <c r="A452" s="120"/>
      <c r="B452" s="120"/>
      <c r="C452" s="120"/>
      <c r="D452" s="162"/>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spans="1:46" ht="15.75" customHeight="1">
      <c r="A453" s="120"/>
      <c r="B453" s="120"/>
      <c r="C453" s="120"/>
      <c r="D453" s="162"/>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spans="1:46" ht="15.75" customHeight="1">
      <c r="A454" s="120"/>
      <c r="B454" s="120"/>
      <c r="C454" s="120"/>
      <c r="D454" s="162"/>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spans="1:46" ht="15.75" customHeight="1">
      <c r="A455" s="120"/>
      <c r="B455" s="120"/>
      <c r="C455" s="120"/>
      <c r="D455" s="162"/>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spans="1:46" ht="15.75" customHeight="1">
      <c r="A456" s="120"/>
      <c r="B456" s="120"/>
      <c r="C456" s="120"/>
      <c r="D456" s="162"/>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spans="1:46" ht="15.75" customHeight="1">
      <c r="A457" s="120"/>
      <c r="B457" s="120"/>
      <c r="C457" s="120"/>
      <c r="D457" s="162"/>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spans="1:46" ht="15.75" customHeight="1">
      <c r="A458" s="120"/>
      <c r="B458" s="120"/>
      <c r="C458" s="120"/>
      <c r="D458" s="162"/>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spans="1:46" ht="15.75" customHeight="1">
      <c r="A459" s="120"/>
      <c r="B459" s="120"/>
      <c r="C459" s="120"/>
      <c r="D459" s="162"/>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spans="1:46" ht="15.75" customHeight="1">
      <c r="A460" s="120"/>
      <c r="B460" s="120"/>
      <c r="C460" s="120"/>
      <c r="D460" s="162"/>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spans="1:46" ht="15.75" customHeight="1">
      <c r="A461" s="120"/>
      <c r="B461" s="120"/>
      <c r="C461" s="120"/>
      <c r="D461" s="162"/>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spans="1:46" ht="15.75" customHeight="1">
      <c r="A462" s="120"/>
      <c r="B462" s="120"/>
      <c r="C462" s="120"/>
      <c r="D462" s="162"/>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spans="1:46" ht="15.75" customHeight="1">
      <c r="A463" s="120"/>
      <c r="B463" s="120"/>
      <c r="C463" s="120"/>
      <c r="D463" s="162"/>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spans="1:46" ht="15.75" customHeight="1">
      <c r="A464" s="120"/>
      <c r="B464" s="120"/>
      <c r="C464" s="120"/>
      <c r="D464" s="162"/>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spans="1:46" ht="15.75" customHeight="1">
      <c r="A465" s="120"/>
      <c r="B465" s="120"/>
      <c r="C465" s="120"/>
      <c r="D465" s="162"/>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spans="1:46" ht="15.75" customHeight="1">
      <c r="A466" s="120"/>
      <c r="B466" s="120"/>
      <c r="C466" s="120"/>
      <c r="D466" s="162"/>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spans="1:46" ht="15.75" customHeight="1">
      <c r="A467" s="120"/>
      <c r="B467" s="120"/>
      <c r="C467" s="120"/>
      <c r="D467" s="162"/>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spans="1:46" ht="15.75" customHeight="1">
      <c r="A468" s="120"/>
      <c r="B468" s="120"/>
      <c r="C468" s="120"/>
      <c r="D468" s="162"/>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spans="1:46" ht="15.75" customHeight="1">
      <c r="A469" s="120"/>
      <c r="B469" s="120"/>
      <c r="C469" s="120"/>
      <c r="D469" s="162"/>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spans="1:46" ht="15.75" customHeight="1">
      <c r="A470" s="120"/>
      <c r="B470" s="120"/>
      <c r="C470" s="120"/>
      <c r="D470" s="162"/>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spans="1:46" ht="15.75" customHeight="1">
      <c r="A471" s="120"/>
      <c r="B471" s="120"/>
      <c r="C471" s="120"/>
      <c r="D471" s="162"/>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spans="1:46" ht="15.75" customHeight="1">
      <c r="A472" s="120"/>
      <c r="B472" s="120"/>
      <c r="C472" s="120"/>
      <c r="D472" s="162"/>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spans="1:46" ht="15.75" customHeight="1">
      <c r="A473" s="120"/>
      <c r="B473" s="120"/>
      <c r="C473" s="120"/>
      <c r="D473" s="162"/>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spans="1:46" ht="15.75" customHeight="1">
      <c r="A474" s="120"/>
      <c r="B474" s="120"/>
      <c r="C474" s="120"/>
      <c r="D474" s="162"/>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spans="1:46" ht="15.75" customHeight="1">
      <c r="A475" s="120"/>
      <c r="B475" s="120"/>
      <c r="C475" s="120"/>
      <c r="D475" s="162"/>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spans="1:46" ht="15.75" customHeight="1">
      <c r="A476" s="120"/>
      <c r="B476" s="120"/>
      <c r="C476" s="120"/>
      <c r="D476" s="162"/>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spans="1:46" ht="15.75" customHeight="1">
      <c r="A477" s="120"/>
      <c r="B477" s="120"/>
      <c r="C477" s="120"/>
      <c r="D477" s="162"/>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spans="1:46" ht="15.75" customHeight="1">
      <c r="A478" s="120"/>
      <c r="B478" s="120"/>
      <c r="C478" s="120"/>
      <c r="D478" s="162"/>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spans="1:46" ht="15.75" customHeight="1">
      <c r="A479" s="120"/>
      <c r="B479" s="120"/>
      <c r="C479" s="120"/>
      <c r="D479" s="162"/>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spans="1:46" ht="15.75" customHeight="1">
      <c r="A480" s="120"/>
      <c r="B480" s="120"/>
      <c r="C480" s="120"/>
      <c r="D480" s="162"/>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spans="1:46" ht="15.75" customHeight="1">
      <c r="A481" s="120"/>
      <c r="B481" s="120"/>
      <c r="C481" s="120"/>
      <c r="D481" s="162"/>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spans="1:46" ht="15.75" customHeight="1">
      <c r="A482" s="120"/>
      <c r="B482" s="120"/>
      <c r="C482" s="120"/>
      <c r="D482" s="162"/>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spans="1:46" ht="15.75" customHeight="1">
      <c r="A483" s="120"/>
      <c r="B483" s="120"/>
      <c r="C483" s="120"/>
      <c r="D483" s="162"/>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spans="1:46" ht="15.75" customHeight="1">
      <c r="A484" s="120"/>
      <c r="B484" s="120"/>
      <c r="C484" s="120"/>
      <c r="D484" s="162"/>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spans="1:46" ht="15.75" customHeight="1">
      <c r="A485" s="120"/>
      <c r="B485" s="120"/>
      <c r="C485" s="120"/>
      <c r="D485" s="162"/>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spans="1:46" ht="15.75" customHeight="1">
      <c r="A486" s="120"/>
      <c r="B486" s="120"/>
      <c r="C486" s="120"/>
      <c r="D486" s="162"/>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spans="1:46" ht="15.75" customHeight="1">
      <c r="A487" s="120"/>
      <c r="B487" s="120"/>
      <c r="C487" s="120"/>
      <c r="D487" s="162"/>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spans="1:46" ht="15.75" customHeight="1">
      <c r="A488" s="120"/>
      <c r="B488" s="120"/>
      <c r="C488" s="120"/>
      <c r="D488" s="162"/>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spans="1:46" ht="15.75" customHeight="1">
      <c r="A489" s="120"/>
      <c r="B489" s="120"/>
      <c r="C489" s="120"/>
      <c r="D489" s="162"/>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spans="1:46" ht="15.75" customHeight="1">
      <c r="A490" s="120"/>
      <c r="B490" s="120"/>
      <c r="C490" s="120"/>
      <c r="D490" s="162"/>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spans="1:46" ht="15.75" customHeight="1">
      <c r="A491" s="120"/>
      <c r="B491" s="120"/>
      <c r="C491" s="120"/>
      <c r="D491" s="162"/>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spans="1:46" ht="15.75" customHeight="1">
      <c r="A492" s="120"/>
      <c r="B492" s="120"/>
      <c r="C492" s="120"/>
      <c r="D492" s="162"/>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spans="1:46" ht="15.75" customHeight="1">
      <c r="A493" s="120"/>
      <c r="B493" s="120"/>
      <c r="C493" s="120"/>
      <c r="D493" s="162"/>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spans="1:46" ht="15.75" customHeight="1">
      <c r="A494" s="120"/>
      <c r="B494" s="120"/>
      <c r="C494" s="120"/>
      <c r="D494" s="162"/>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spans="1:46" ht="15.75" customHeight="1">
      <c r="A495" s="120"/>
      <c r="B495" s="120"/>
      <c r="C495" s="120"/>
      <c r="D495" s="162"/>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spans="1:46" ht="15.75" customHeight="1">
      <c r="A496" s="120"/>
      <c r="B496" s="120"/>
      <c r="C496" s="120"/>
      <c r="D496" s="162"/>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spans="1:46" ht="15.75" customHeight="1">
      <c r="A497" s="120"/>
      <c r="B497" s="120"/>
      <c r="C497" s="120"/>
      <c r="D497" s="162"/>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spans="1:46" ht="15.75" customHeight="1">
      <c r="A498" s="120"/>
      <c r="B498" s="120"/>
      <c r="C498" s="120"/>
      <c r="D498" s="162"/>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spans="1:46" ht="15.75" customHeight="1">
      <c r="A499" s="120"/>
      <c r="B499" s="120"/>
      <c r="C499" s="120"/>
      <c r="D499" s="162"/>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spans="1:46" ht="15.75" customHeight="1">
      <c r="A500" s="120"/>
      <c r="B500" s="120"/>
      <c r="C500" s="120"/>
      <c r="D500" s="162"/>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spans="1:46" ht="15.75" customHeight="1">
      <c r="A501" s="120"/>
      <c r="B501" s="120"/>
      <c r="C501" s="120"/>
      <c r="D501" s="162"/>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spans="1:46" ht="15.75" customHeight="1">
      <c r="A502" s="120"/>
      <c r="B502" s="120"/>
      <c r="C502" s="120"/>
      <c r="D502" s="162"/>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spans="1:46" ht="15.75" customHeight="1">
      <c r="A503" s="120"/>
      <c r="B503" s="120"/>
      <c r="C503" s="120"/>
      <c r="D503" s="162"/>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spans="1:46" ht="15.75" customHeight="1">
      <c r="A504" s="120"/>
      <c r="B504" s="120"/>
      <c r="C504" s="120"/>
      <c r="D504" s="162"/>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spans="1:46" ht="15.75" customHeight="1">
      <c r="A505" s="120"/>
      <c r="B505" s="120"/>
      <c r="C505" s="120"/>
      <c r="D505" s="162"/>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spans="1:46" ht="15.75" customHeight="1">
      <c r="A506" s="120"/>
      <c r="B506" s="120"/>
      <c r="C506" s="120"/>
      <c r="D506" s="162"/>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spans="1:46" ht="15.75" customHeight="1">
      <c r="A507" s="120"/>
      <c r="B507" s="120"/>
      <c r="C507" s="120"/>
      <c r="D507" s="162"/>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spans="1:46" ht="15.75" customHeight="1">
      <c r="A508" s="120"/>
      <c r="B508" s="120"/>
      <c r="C508" s="120"/>
      <c r="D508" s="162"/>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spans="1:46" ht="15.75" customHeight="1">
      <c r="A509" s="120"/>
      <c r="B509" s="120"/>
      <c r="C509" s="120"/>
      <c r="D509" s="162"/>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spans="1:46" ht="15.75" customHeight="1">
      <c r="A510" s="120"/>
      <c r="B510" s="120"/>
      <c r="C510" s="120"/>
      <c r="D510" s="162"/>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spans="1:46" ht="15.75" customHeight="1">
      <c r="A511" s="120"/>
      <c r="B511" s="120"/>
      <c r="C511" s="120"/>
      <c r="D511" s="162"/>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spans="1:46" ht="15.75" customHeight="1">
      <c r="A512" s="120"/>
      <c r="B512" s="120"/>
      <c r="C512" s="120"/>
      <c r="D512" s="162"/>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spans="1:46" ht="15.75" customHeight="1">
      <c r="A513" s="120"/>
      <c r="B513" s="120"/>
      <c r="C513" s="120"/>
      <c r="D513" s="162"/>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spans="1:46" ht="15.75" customHeight="1">
      <c r="A514" s="120"/>
      <c r="B514" s="120"/>
      <c r="C514" s="120"/>
      <c r="D514" s="162"/>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spans="1:46" ht="15.75" customHeight="1">
      <c r="A515" s="120"/>
      <c r="B515" s="120"/>
      <c r="C515" s="120"/>
      <c r="D515" s="162"/>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spans="1:46" ht="15.75" customHeight="1">
      <c r="A516" s="120"/>
      <c r="B516" s="120"/>
      <c r="C516" s="120"/>
      <c r="D516" s="162"/>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spans="1:46" ht="15.75" customHeight="1">
      <c r="A517" s="120"/>
      <c r="B517" s="120"/>
      <c r="C517" s="120"/>
      <c r="D517" s="162"/>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spans="1:46" ht="15.75" customHeight="1">
      <c r="A518" s="120"/>
      <c r="B518" s="120"/>
      <c r="C518" s="120"/>
      <c r="D518" s="162"/>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spans="1:46" ht="15.75" customHeight="1">
      <c r="A519" s="120"/>
      <c r="B519" s="120"/>
      <c r="C519" s="120"/>
      <c r="D519" s="162"/>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spans="1:46" ht="15.75" customHeight="1">
      <c r="A520" s="120"/>
      <c r="B520" s="120"/>
      <c r="C520" s="120"/>
      <c r="D520" s="162"/>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spans="1:46" ht="15.75" customHeight="1">
      <c r="A521" s="120"/>
      <c r="B521" s="120"/>
      <c r="C521" s="120"/>
      <c r="D521" s="162"/>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spans="1:46" ht="15.75" customHeight="1">
      <c r="A522" s="120"/>
      <c r="B522" s="120"/>
      <c r="C522" s="120"/>
      <c r="D522" s="162"/>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spans="1:46" ht="15.75" customHeight="1">
      <c r="A523" s="120"/>
      <c r="B523" s="120"/>
      <c r="C523" s="120"/>
      <c r="D523" s="162"/>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spans="1:46" ht="15.75" customHeight="1">
      <c r="A524" s="120"/>
      <c r="B524" s="120"/>
      <c r="C524" s="120"/>
      <c r="D524" s="162"/>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spans="1:46" ht="15.75" customHeight="1">
      <c r="A525" s="120"/>
      <c r="B525" s="120"/>
      <c r="C525" s="120"/>
      <c r="D525" s="162"/>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spans="1:46" ht="15.75" customHeight="1">
      <c r="A526" s="120"/>
      <c r="B526" s="120"/>
      <c r="C526" s="120"/>
      <c r="D526" s="162"/>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spans="1:46" ht="15.75" customHeight="1">
      <c r="A527" s="120"/>
      <c r="B527" s="120"/>
      <c r="C527" s="120"/>
      <c r="D527" s="162"/>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spans="1:46" ht="15.75" customHeight="1">
      <c r="A528" s="120"/>
      <c r="B528" s="120"/>
      <c r="C528" s="120"/>
      <c r="D528" s="162"/>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spans="1:46" ht="15.75" customHeight="1">
      <c r="A529" s="120"/>
      <c r="B529" s="120"/>
      <c r="C529" s="120"/>
      <c r="D529" s="162"/>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spans="1:46" ht="15.75" customHeight="1">
      <c r="A530" s="120"/>
      <c r="B530" s="120"/>
      <c r="C530" s="120"/>
      <c r="D530" s="162"/>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spans="1:46" ht="15.75" customHeight="1">
      <c r="A531" s="120"/>
      <c r="B531" s="120"/>
      <c r="C531" s="120"/>
      <c r="D531" s="162"/>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spans="1:46" ht="15.75" customHeight="1">
      <c r="A532" s="120"/>
      <c r="B532" s="120"/>
      <c r="C532" s="120"/>
      <c r="D532" s="162"/>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spans="1:46" ht="15.75" customHeight="1">
      <c r="A533" s="120"/>
      <c r="B533" s="120"/>
      <c r="C533" s="120"/>
      <c r="D533" s="162"/>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spans="1:46" ht="15.75" customHeight="1">
      <c r="A534" s="120"/>
      <c r="B534" s="120"/>
      <c r="C534" s="120"/>
      <c r="D534" s="162"/>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spans="1:46" ht="15.75" customHeight="1">
      <c r="A535" s="120"/>
      <c r="B535" s="120"/>
      <c r="C535" s="120"/>
      <c r="D535" s="162"/>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spans="1:46" ht="15.75" customHeight="1">
      <c r="A536" s="120"/>
      <c r="B536" s="120"/>
      <c r="C536" s="120"/>
      <c r="D536" s="162"/>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spans="1:46" ht="15.75" customHeight="1">
      <c r="A537" s="120"/>
      <c r="B537" s="120"/>
      <c r="C537" s="120"/>
      <c r="D537" s="162"/>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spans="1:46" ht="15.75" customHeight="1">
      <c r="A538" s="120"/>
      <c r="B538" s="120"/>
      <c r="C538" s="120"/>
      <c r="D538" s="162"/>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spans="1:46" ht="15.75" customHeight="1">
      <c r="A539" s="120"/>
      <c r="B539" s="120"/>
      <c r="C539" s="120"/>
      <c r="D539" s="162"/>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spans="1:46" ht="15.75" customHeight="1">
      <c r="A540" s="120"/>
      <c r="B540" s="120"/>
      <c r="C540" s="120"/>
      <c r="D540" s="162"/>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spans="1:46" ht="15.75" customHeight="1">
      <c r="A541" s="120"/>
      <c r="B541" s="120"/>
      <c r="C541" s="120"/>
      <c r="D541" s="162"/>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spans="1:46" ht="15.75" customHeight="1">
      <c r="A542" s="120"/>
      <c r="B542" s="120"/>
      <c r="C542" s="120"/>
      <c r="D542" s="162"/>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spans="1:46" ht="15.75" customHeight="1">
      <c r="A543" s="120"/>
      <c r="B543" s="120"/>
      <c r="C543" s="120"/>
      <c r="D543" s="162"/>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spans="1:46" ht="15.75" customHeight="1">
      <c r="A544" s="120"/>
      <c r="B544" s="120"/>
      <c r="C544" s="120"/>
      <c r="D544" s="162"/>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spans="1:46" ht="15.75" customHeight="1">
      <c r="A545" s="120"/>
      <c r="B545" s="120"/>
      <c r="C545" s="120"/>
      <c r="D545" s="162"/>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spans="1:46" ht="15.75" customHeight="1">
      <c r="A546" s="120"/>
      <c r="B546" s="120"/>
      <c r="C546" s="120"/>
      <c r="D546" s="162"/>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spans="1:46" ht="15.75" customHeight="1">
      <c r="A547" s="120"/>
      <c r="B547" s="120"/>
      <c r="C547" s="120"/>
      <c r="D547" s="162"/>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spans="1:46" ht="15.75" customHeight="1">
      <c r="A548" s="120"/>
      <c r="B548" s="120"/>
      <c r="C548" s="120"/>
      <c r="D548" s="162"/>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spans="1:46" ht="15.75" customHeight="1">
      <c r="A549" s="120"/>
      <c r="B549" s="120"/>
      <c r="C549" s="120"/>
      <c r="D549" s="162"/>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spans="1:46" ht="15.75" customHeight="1">
      <c r="A550" s="120"/>
      <c r="B550" s="120"/>
      <c r="C550" s="120"/>
      <c r="D550" s="162"/>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spans="1:46" ht="15.75" customHeight="1">
      <c r="A551" s="120"/>
      <c r="B551" s="120"/>
      <c r="C551" s="120"/>
      <c r="D551" s="162"/>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spans="1:46" ht="15.75" customHeight="1">
      <c r="A552" s="120"/>
      <c r="B552" s="120"/>
      <c r="C552" s="120"/>
      <c r="D552" s="162"/>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spans="1:46" ht="15.75" customHeight="1">
      <c r="A553" s="120"/>
      <c r="B553" s="120"/>
      <c r="C553" s="120"/>
      <c r="D553" s="162"/>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spans="1:46" ht="15.75" customHeight="1">
      <c r="A554" s="120"/>
      <c r="B554" s="120"/>
      <c r="C554" s="120"/>
      <c r="D554" s="162"/>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spans="1:46" ht="15.75" customHeight="1">
      <c r="A555" s="120"/>
      <c r="B555" s="120"/>
      <c r="C555" s="120"/>
      <c r="D555" s="162"/>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spans="1:46" ht="15.75" customHeight="1">
      <c r="A556" s="120"/>
      <c r="B556" s="120"/>
      <c r="C556" s="120"/>
      <c r="D556" s="162"/>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spans="1:46" ht="15.75" customHeight="1">
      <c r="A557" s="120"/>
      <c r="B557" s="120"/>
      <c r="C557" s="120"/>
      <c r="D557" s="162"/>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spans="1:46" ht="15.75" customHeight="1">
      <c r="A558" s="120"/>
      <c r="B558" s="120"/>
      <c r="C558" s="120"/>
      <c r="D558" s="162"/>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spans="1:46" ht="15.75" customHeight="1">
      <c r="A559" s="120"/>
      <c r="B559" s="120"/>
      <c r="C559" s="120"/>
      <c r="D559" s="162"/>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spans="1:46" ht="15.75" customHeight="1">
      <c r="A560" s="120"/>
      <c r="B560" s="120"/>
      <c r="C560" s="120"/>
      <c r="D560" s="162"/>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spans="1:46" ht="15.75" customHeight="1">
      <c r="A561" s="120"/>
      <c r="B561" s="120"/>
      <c r="C561" s="120"/>
      <c r="D561" s="162"/>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spans="1:46" ht="15.75" customHeight="1">
      <c r="A562" s="120"/>
      <c r="B562" s="120"/>
      <c r="C562" s="120"/>
      <c r="D562" s="162"/>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spans="1:46" ht="15.75" customHeight="1">
      <c r="A563" s="120"/>
      <c r="B563" s="120"/>
      <c r="C563" s="120"/>
      <c r="D563" s="162"/>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spans="1:46" ht="15.75" customHeight="1">
      <c r="A564" s="120"/>
      <c r="B564" s="120"/>
      <c r="C564" s="120"/>
      <c r="D564" s="162"/>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spans="1:46" ht="15.75" customHeight="1">
      <c r="A565" s="120"/>
      <c r="B565" s="120"/>
      <c r="C565" s="120"/>
      <c r="D565" s="162"/>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spans="1:46" ht="15.75" customHeight="1">
      <c r="A566" s="120"/>
      <c r="B566" s="120"/>
      <c r="C566" s="120"/>
      <c r="D566" s="162"/>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spans="1:46" ht="15.75" customHeight="1">
      <c r="A567" s="120"/>
      <c r="B567" s="120"/>
      <c r="C567" s="120"/>
      <c r="D567" s="162"/>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spans="1:46" ht="15.75" customHeight="1">
      <c r="A568" s="120"/>
      <c r="B568" s="120"/>
      <c r="C568" s="120"/>
      <c r="D568" s="162"/>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spans="1:46" ht="15.75" customHeight="1">
      <c r="A569" s="120"/>
      <c r="B569" s="120"/>
      <c r="C569" s="120"/>
      <c r="D569" s="162"/>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spans="1:46" ht="15.75" customHeight="1">
      <c r="A570" s="120"/>
      <c r="B570" s="120"/>
      <c r="C570" s="120"/>
      <c r="D570" s="162"/>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spans="1:46" ht="15.75" customHeight="1">
      <c r="A571" s="120"/>
      <c r="B571" s="120"/>
      <c r="C571" s="120"/>
      <c r="D571" s="162"/>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spans="1:46" ht="15.75" customHeight="1">
      <c r="A572" s="120"/>
      <c r="B572" s="120"/>
      <c r="C572" s="120"/>
      <c r="D572" s="162"/>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spans="1:46" ht="15.75" customHeight="1">
      <c r="A573" s="120"/>
      <c r="B573" s="120"/>
      <c r="C573" s="120"/>
      <c r="D573" s="162"/>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spans="1:46" ht="15.75" customHeight="1">
      <c r="A574" s="120"/>
      <c r="B574" s="120"/>
      <c r="C574" s="120"/>
      <c r="D574" s="162"/>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spans="1:46" ht="15.75" customHeight="1">
      <c r="A575" s="120"/>
      <c r="B575" s="120"/>
      <c r="C575" s="120"/>
      <c r="D575" s="162"/>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spans="1:46" ht="15.75" customHeight="1">
      <c r="A576" s="120"/>
      <c r="B576" s="120"/>
      <c r="C576" s="120"/>
      <c r="D576" s="162"/>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spans="1:46" ht="15.75" customHeight="1">
      <c r="A577" s="120"/>
      <c r="B577" s="120"/>
      <c r="C577" s="120"/>
      <c r="D577" s="162"/>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spans="1:46" ht="15.75" customHeight="1">
      <c r="A578" s="120"/>
      <c r="B578" s="120"/>
      <c r="C578" s="120"/>
      <c r="D578" s="162"/>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spans="1:46" ht="15.75" customHeight="1">
      <c r="A579" s="120"/>
      <c r="B579" s="120"/>
      <c r="C579" s="120"/>
      <c r="D579" s="162"/>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spans="1:46" ht="15.75" customHeight="1">
      <c r="A580" s="120"/>
      <c r="B580" s="120"/>
      <c r="C580" s="120"/>
      <c r="D580" s="162"/>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spans="1:46" ht="15.75" customHeight="1">
      <c r="A581" s="120"/>
      <c r="B581" s="120"/>
      <c r="C581" s="120"/>
      <c r="D581" s="162"/>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spans="1:46" ht="15.75" customHeight="1">
      <c r="A582" s="120"/>
      <c r="B582" s="120"/>
      <c r="C582" s="120"/>
      <c r="D582" s="162"/>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spans="1:46" ht="15.75" customHeight="1">
      <c r="A583" s="120"/>
      <c r="B583" s="120"/>
      <c r="C583" s="120"/>
      <c r="D583" s="162"/>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spans="1:46" ht="15.75" customHeight="1">
      <c r="A584" s="120"/>
      <c r="B584" s="120"/>
      <c r="C584" s="120"/>
      <c r="D584" s="162"/>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spans="1:46" ht="15.75" customHeight="1">
      <c r="A585" s="120"/>
      <c r="B585" s="120"/>
      <c r="C585" s="120"/>
      <c r="D585" s="162"/>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spans="1:46" ht="15.75" customHeight="1">
      <c r="A586" s="120"/>
      <c r="B586" s="120"/>
      <c r="C586" s="120"/>
      <c r="D586" s="162"/>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spans="1:46" ht="15.75" customHeight="1">
      <c r="A587" s="120"/>
      <c r="B587" s="120"/>
      <c r="C587" s="120"/>
      <c r="D587" s="162"/>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spans="1:46" ht="15.75" customHeight="1">
      <c r="A588" s="120"/>
      <c r="B588" s="120"/>
      <c r="C588" s="120"/>
      <c r="D588" s="162"/>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spans="1:46" ht="15.75" customHeight="1">
      <c r="A589" s="120"/>
      <c r="B589" s="120"/>
      <c r="C589" s="120"/>
      <c r="D589" s="162"/>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spans="1:46" ht="15.75" customHeight="1">
      <c r="A590" s="120"/>
      <c r="B590" s="120"/>
      <c r="C590" s="120"/>
      <c r="D590" s="162"/>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spans="1:46" ht="15.75" customHeight="1">
      <c r="A591" s="120"/>
      <c r="B591" s="120"/>
      <c r="C591" s="120"/>
      <c r="D591" s="162"/>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spans="1:46" ht="15.75" customHeight="1">
      <c r="A592" s="120"/>
      <c r="B592" s="120"/>
      <c r="C592" s="120"/>
      <c r="D592" s="162"/>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spans="1:46" ht="15.75" customHeight="1">
      <c r="A593" s="120"/>
      <c r="B593" s="120"/>
      <c r="C593" s="120"/>
      <c r="D593" s="162"/>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spans="1:46" ht="15.75" customHeight="1">
      <c r="A594" s="120"/>
      <c r="B594" s="120"/>
      <c r="C594" s="120"/>
      <c r="D594" s="162"/>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spans="1:46" ht="15.75" customHeight="1">
      <c r="A595" s="120"/>
      <c r="B595" s="120"/>
      <c r="C595" s="120"/>
      <c r="D595" s="162"/>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spans="1:46" ht="15.75" customHeight="1">
      <c r="A596" s="120"/>
      <c r="B596" s="120"/>
      <c r="C596" s="120"/>
      <c r="D596" s="162"/>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spans="1:46" ht="15.75" customHeight="1">
      <c r="A597" s="120"/>
      <c r="B597" s="120"/>
      <c r="C597" s="120"/>
      <c r="D597" s="162"/>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spans="1:46" ht="15.75" customHeight="1">
      <c r="A598" s="120"/>
      <c r="B598" s="120"/>
      <c r="C598" s="120"/>
      <c r="D598" s="162"/>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spans="1:46" ht="15.75" customHeight="1">
      <c r="A599" s="120"/>
      <c r="B599" s="120"/>
      <c r="C599" s="120"/>
      <c r="D599" s="162"/>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spans="1:46" ht="15.75" customHeight="1">
      <c r="A600" s="120"/>
      <c r="B600" s="120"/>
      <c r="C600" s="120"/>
      <c r="D600" s="162"/>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spans="1:46" ht="15.75" customHeight="1">
      <c r="A601" s="120"/>
      <c r="B601" s="120"/>
      <c r="C601" s="120"/>
      <c r="D601" s="162"/>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spans="1:46" ht="15.75" customHeight="1">
      <c r="A602" s="120"/>
      <c r="B602" s="120"/>
      <c r="C602" s="120"/>
      <c r="D602" s="162"/>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spans="1:46" ht="15.75" customHeight="1">
      <c r="A603" s="120"/>
      <c r="B603" s="120"/>
      <c r="C603" s="120"/>
      <c r="D603" s="162"/>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spans="1:46" ht="15.75" customHeight="1">
      <c r="A604" s="120"/>
      <c r="B604" s="120"/>
      <c r="C604" s="120"/>
      <c r="D604" s="162"/>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spans="1:46" ht="15.75" customHeight="1">
      <c r="A605" s="120"/>
      <c r="B605" s="120"/>
      <c r="C605" s="120"/>
      <c r="D605" s="162"/>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spans="1:46" ht="15.75" customHeight="1">
      <c r="A606" s="120"/>
      <c r="B606" s="120"/>
      <c r="C606" s="120"/>
      <c r="D606" s="162"/>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spans="1:46" ht="15.75" customHeight="1">
      <c r="A607" s="120"/>
      <c r="B607" s="120"/>
      <c r="C607" s="120"/>
      <c r="D607" s="162"/>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spans="1:46" ht="15.75" customHeight="1">
      <c r="A608" s="120"/>
      <c r="B608" s="120"/>
      <c r="C608" s="120"/>
      <c r="D608" s="162"/>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spans="1:46" ht="15.75" customHeight="1">
      <c r="A609" s="120"/>
      <c r="B609" s="120"/>
      <c r="C609" s="120"/>
      <c r="D609" s="162"/>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spans="1:46" ht="15.75" customHeight="1">
      <c r="A610" s="120"/>
      <c r="B610" s="120"/>
      <c r="C610" s="120"/>
      <c r="D610" s="162"/>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spans="1:46" ht="15.75" customHeight="1">
      <c r="A611" s="120"/>
      <c r="B611" s="120"/>
      <c r="C611" s="120"/>
      <c r="D611" s="162"/>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spans="1:46" ht="15.75" customHeight="1">
      <c r="A612" s="120"/>
      <c r="B612" s="120"/>
      <c r="C612" s="120"/>
      <c r="D612" s="162"/>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spans="1:46" ht="15.75" customHeight="1">
      <c r="A613" s="120"/>
      <c r="B613" s="120"/>
      <c r="C613" s="120"/>
      <c r="D613" s="162"/>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spans="1:46" ht="15.75" customHeight="1">
      <c r="A614" s="120"/>
      <c r="B614" s="120"/>
      <c r="C614" s="120"/>
      <c r="D614" s="162"/>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spans="1:46" ht="15.75" customHeight="1">
      <c r="A615" s="120"/>
      <c r="B615" s="120"/>
      <c r="C615" s="120"/>
      <c r="D615" s="162"/>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spans="1:46" ht="15.75" customHeight="1">
      <c r="A616" s="120"/>
      <c r="B616" s="120"/>
      <c r="C616" s="120"/>
      <c r="D616" s="162"/>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spans="1:46" ht="15.75" customHeight="1">
      <c r="A617" s="120"/>
      <c r="B617" s="120"/>
      <c r="C617" s="120"/>
      <c r="D617" s="162"/>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spans="1:46" ht="15.75" customHeight="1">
      <c r="A618" s="120"/>
      <c r="B618" s="120"/>
      <c r="C618" s="120"/>
      <c r="D618" s="162"/>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spans="1:46" ht="15.75" customHeight="1">
      <c r="A619" s="120"/>
      <c r="B619" s="120"/>
      <c r="C619" s="120"/>
      <c r="D619" s="162"/>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spans="1:46" ht="15.75" customHeight="1">
      <c r="A620" s="120"/>
      <c r="B620" s="120"/>
      <c r="C620" s="120"/>
      <c r="D620" s="162"/>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spans="1:46" ht="15.75" customHeight="1">
      <c r="A621" s="120"/>
      <c r="B621" s="120"/>
      <c r="C621" s="120"/>
      <c r="D621" s="162"/>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spans="1:46" ht="15.75" customHeight="1">
      <c r="A622" s="120"/>
      <c r="B622" s="120"/>
      <c r="C622" s="120"/>
      <c r="D622" s="162"/>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spans="1:46" ht="15.75" customHeight="1">
      <c r="A623" s="120"/>
      <c r="B623" s="120"/>
      <c r="C623" s="120"/>
      <c r="D623" s="162"/>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spans="1:46" ht="15.75" customHeight="1">
      <c r="A624" s="120"/>
      <c r="B624" s="120"/>
      <c r="C624" s="120"/>
      <c r="D624" s="162"/>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spans="1:46" ht="15.75" customHeight="1">
      <c r="A625" s="120"/>
      <c r="B625" s="120"/>
      <c r="C625" s="120"/>
      <c r="D625" s="162"/>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spans="1:46" ht="15.75" customHeight="1">
      <c r="A626" s="120"/>
      <c r="B626" s="120"/>
      <c r="C626" s="120"/>
      <c r="D626" s="162"/>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spans="1:46" ht="15.75" customHeight="1">
      <c r="A627" s="120"/>
      <c r="B627" s="120"/>
      <c r="C627" s="120"/>
      <c r="D627" s="162"/>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spans="1:46" ht="15.75" customHeight="1">
      <c r="A628" s="120"/>
      <c r="B628" s="120"/>
      <c r="C628" s="120"/>
      <c r="D628" s="162"/>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spans="1:46" ht="15.75" customHeight="1">
      <c r="A629" s="120"/>
      <c r="B629" s="120"/>
      <c r="C629" s="120"/>
      <c r="D629" s="162"/>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spans="1:46" ht="15.75" customHeight="1">
      <c r="A630" s="120"/>
      <c r="B630" s="120"/>
      <c r="C630" s="120"/>
      <c r="D630" s="162"/>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spans="1:46" ht="15.75" customHeight="1">
      <c r="A631" s="120"/>
      <c r="B631" s="120"/>
      <c r="C631" s="120"/>
      <c r="D631" s="162"/>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spans="1:46" ht="15.75" customHeight="1">
      <c r="A632" s="120"/>
      <c r="B632" s="120"/>
      <c r="C632" s="120"/>
      <c r="D632" s="162"/>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spans="1:46" ht="15.75" customHeight="1">
      <c r="A633" s="120"/>
      <c r="B633" s="120"/>
      <c r="C633" s="120"/>
      <c r="D633" s="162"/>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spans="1:46" ht="15.75" customHeight="1">
      <c r="A634" s="120"/>
      <c r="B634" s="120"/>
      <c r="C634" s="120"/>
      <c r="D634" s="162"/>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spans="1:46" ht="15.75" customHeight="1">
      <c r="A635" s="120"/>
      <c r="B635" s="120"/>
      <c r="C635" s="120"/>
      <c r="D635" s="162"/>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spans="1:46" ht="15.75" customHeight="1">
      <c r="A636" s="120"/>
      <c r="B636" s="120"/>
      <c r="C636" s="120"/>
      <c r="D636" s="162"/>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spans="1:46" ht="15.75" customHeight="1">
      <c r="A637" s="120"/>
      <c r="B637" s="120"/>
      <c r="C637" s="120"/>
      <c r="D637" s="162"/>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spans="1:46" ht="15.75" customHeight="1">
      <c r="A638" s="120"/>
      <c r="B638" s="120"/>
      <c r="C638" s="120"/>
      <c r="D638" s="162"/>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spans="1:46" ht="15.75" customHeight="1">
      <c r="A639" s="120"/>
      <c r="B639" s="120"/>
      <c r="C639" s="120"/>
      <c r="D639" s="162"/>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spans="1:46" ht="15.75" customHeight="1">
      <c r="A640" s="120"/>
      <c r="B640" s="120"/>
      <c r="C640" s="120"/>
      <c r="D640" s="162"/>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spans="1:46" ht="15.75" customHeight="1">
      <c r="A641" s="120"/>
      <c r="B641" s="120"/>
      <c r="C641" s="120"/>
      <c r="D641" s="162"/>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spans="1:46" ht="15.75" customHeight="1">
      <c r="A642" s="120"/>
      <c r="B642" s="120"/>
      <c r="C642" s="120"/>
      <c r="D642" s="162"/>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spans="1:46" ht="15.75" customHeight="1">
      <c r="A643" s="120"/>
      <c r="B643" s="120"/>
      <c r="C643" s="120"/>
      <c r="D643" s="162"/>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spans="1:46" ht="15.75" customHeight="1">
      <c r="A644" s="120"/>
      <c r="B644" s="120"/>
      <c r="C644" s="120"/>
      <c r="D644" s="162"/>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spans="1:46" ht="15.75" customHeight="1">
      <c r="A645" s="120"/>
      <c r="B645" s="120"/>
      <c r="C645" s="120"/>
      <c r="D645" s="162"/>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spans="1:46" ht="15.75" customHeight="1">
      <c r="A646" s="120"/>
      <c r="B646" s="120"/>
      <c r="C646" s="120"/>
      <c r="D646" s="162"/>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spans="1:46" ht="15.75" customHeight="1">
      <c r="A647" s="120"/>
      <c r="B647" s="120"/>
      <c r="C647" s="120"/>
      <c r="D647" s="162"/>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spans="1:46" ht="15.75" customHeight="1">
      <c r="A648" s="120"/>
      <c r="B648" s="120"/>
      <c r="C648" s="120"/>
      <c r="D648" s="162"/>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spans="1:46" ht="15.75" customHeight="1">
      <c r="A649" s="120"/>
      <c r="B649" s="120"/>
      <c r="C649" s="120"/>
      <c r="D649" s="162"/>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spans="1:46" ht="15.75" customHeight="1">
      <c r="A650" s="120"/>
      <c r="B650" s="120"/>
      <c r="C650" s="120"/>
      <c r="D650" s="162"/>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spans="1:46" ht="15.75" customHeight="1">
      <c r="A651" s="120"/>
      <c r="B651" s="120"/>
      <c r="C651" s="120"/>
      <c r="D651" s="162"/>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spans="1:46" ht="15.75" customHeight="1">
      <c r="A652" s="120"/>
      <c r="B652" s="120"/>
      <c r="C652" s="120"/>
      <c r="D652" s="162"/>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spans="1:46" ht="15.75" customHeight="1">
      <c r="A653" s="120"/>
      <c r="B653" s="120"/>
      <c r="C653" s="120"/>
      <c r="D653" s="162"/>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spans="1:46" ht="15.75" customHeight="1">
      <c r="A654" s="120"/>
      <c r="B654" s="120"/>
      <c r="C654" s="120"/>
      <c r="D654" s="162"/>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spans="1:46" ht="15.75" customHeight="1">
      <c r="A655" s="120"/>
      <c r="B655" s="120"/>
      <c r="C655" s="120"/>
      <c r="D655" s="162"/>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spans="1:46" ht="15.75" customHeight="1">
      <c r="A656" s="120"/>
      <c r="B656" s="120"/>
      <c r="C656" s="120"/>
      <c r="D656" s="162"/>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spans="1:46" ht="15.75" customHeight="1">
      <c r="A657" s="120"/>
      <c r="B657" s="120"/>
      <c r="C657" s="120"/>
      <c r="D657" s="162"/>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spans="1:46" ht="15.75" customHeight="1">
      <c r="A658" s="120"/>
      <c r="B658" s="120"/>
      <c r="C658" s="120"/>
      <c r="D658" s="162"/>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spans="1:46" ht="15.75" customHeight="1">
      <c r="A659" s="120"/>
      <c r="B659" s="120"/>
      <c r="C659" s="120"/>
      <c r="D659" s="162"/>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spans="1:46" ht="15.75" customHeight="1">
      <c r="A660" s="120"/>
      <c r="B660" s="120"/>
      <c r="C660" s="120"/>
      <c r="D660" s="162"/>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spans="1:46" ht="15.75" customHeight="1">
      <c r="A661" s="120"/>
      <c r="B661" s="120"/>
      <c r="C661" s="120"/>
      <c r="D661" s="162"/>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spans="1:46" ht="15.75" customHeight="1">
      <c r="A662" s="120"/>
      <c r="B662" s="120"/>
      <c r="C662" s="120"/>
      <c r="D662" s="162"/>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spans="1:46" ht="15.75" customHeight="1">
      <c r="A663" s="120"/>
      <c r="B663" s="120"/>
      <c r="C663" s="120"/>
      <c r="D663" s="162"/>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spans="1:46" ht="15.75" customHeight="1">
      <c r="A664" s="120"/>
      <c r="B664" s="120"/>
      <c r="C664" s="120"/>
      <c r="D664" s="162"/>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spans="1:46" ht="15.75" customHeight="1">
      <c r="A665" s="120"/>
      <c r="B665" s="120"/>
      <c r="C665" s="120"/>
      <c r="D665" s="162"/>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spans="1:46" ht="15.75" customHeight="1">
      <c r="A666" s="120"/>
      <c r="B666" s="120"/>
      <c r="C666" s="120"/>
      <c r="D666" s="162"/>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spans="1:46" ht="15.75" customHeight="1">
      <c r="A667" s="120"/>
      <c r="B667" s="120"/>
      <c r="C667" s="120"/>
      <c r="D667" s="162"/>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spans="1:46" ht="15.75" customHeight="1">
      <c r="A668" s="120"/>
      <c r="B668" s="120"/>
      <c r="C668" s="120"/>
      <c r="D668" s="162"/>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spans="1:46" ht="15.75" customHeight="1">
      <c r="A669" s="120"/>
      <c r="B669" s="120"/>
      <c r="C669" s="120"/>
      <c r="D669" s="162"/>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spans="1:46" ht="15.75" customHeight="1">
      <c r="A670" s="120"/>
      <c r="B670" s="120"/>
      <c r="C670" s="120"/>
      <c r="D670" s="162"/>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spans="1:46" ht="15.75" customHeight="1">
      <c r="A671" s="120"/>
      <c r="B671" s="120"/>
      <c r="C671" s="120"/>
      <c r="D671" s="162"/>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spans="1:46" ht="15.75" customHeight="1">
      <c r="A672" s="120"/>
      <c r="B672" s="120"/>
      <c r="C672" s="120"/>
      <c r="D672" s="162"/>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spans="1:46" ht="15.75" customHeight="1">
      <c r="A673" s="120"/>
      <c r="B673" s="120"/>
      <c r="C673" s="120"/>
      <c r="D673" s="162"/>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spans="1:46" ht="15.75" customHeight="1">
      <c r="A674" s="120"/>
      <c r="B674" s="120"/>
      <c r="C674" s="120"/>
      <c r="D674" s="162"/>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spans="1:46" ht="15.75" customHeight="1">
      <c r="A675" s="120"/>
      <c r="B675" s="120"/>
      <c r="C675" s="120"/>
      <c r="D675" s="162"/>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spans="1:46" ht="15.75" customHeight="1">
      <c r="A676" s="120"/>
      <c r="B676" s="120"/>
      <c r="C676" s="120"/>
      <c r="D676" s="162"/>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spans="1:46" ht="15.75" customHeight="1">
      <c r="A677" s="120"/>
      <c r="B677" s="120"/>
      <c r="C677" s="120"/>
      <c r="D677" s="162"/>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spans="1:46" ht="15.75" customHeight="1">
      <c r="A678" s="120"/>
      <c r="B678" s="120"/>
      <c r="C678" s="120"/>
      <c r="D678" s="162"/>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spans="1:46" ht="15.75" customHeight="1">
      <c r="A679" s="120"/>
      <c r="B679" s="120"/>
      <c r="C679" s="120"/>
      <c r="D679" s="162"/>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spans="1:46" ht="15.75" customHeight="1">
      <c r="A680" s="120"/>
      <c r="B680" s="120"/>
      <c r="C680" s="120"/>
      <c r="D680" s="162"/>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spans="1:46" ht="15.75" customHeight="1">
      <c r="A681" s="120"/>
      <c r="B681" s="120"/>
      <c r="C681" s="120"/>
      <c r="D681" s="162"/>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spans="1:46" ht="15.75" customHeight="1">
      <c r="A682" s="120"/>
      <c r="B682" s="120"/>
      <c r="C682" s="120"/>
      <c r="D682" s="162"/>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spans="1:46" ht="15.75" customHeight="1">
      <c r="A683" s="120"/>
      <c r="B683" s="120"/>
      <c r="C683" s="120"/>
      <c r="D683" s="162"/>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spans="1:46" ht="15.75" customHeight="1">
      <c r="A684" s="120"/>
      <c r="B684" s="120"/>
      <c r="C684" s="120"/>
      <c r="D684" s="162"/>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spans="1:46" ht="15.75" customHeight="1">
      <c r="A685" s="120"/>
      <c r="B685" s="120"/>
      <c r="C685" s="120"/>
      <c r="D685" s="162"/>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spans="1:46" ht="15.75" customHeight="1">
      <c r="A686" s="120"/>
      <c r="B686" s="120"/>
      <c r="C686" s="120"/>
      <c r="D686" s="162"/>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spans="1:46" ht="15.75" customHeight="1">
      <c r="A687" s="120"/>
      <c r="B687" s="120"/>
      <c r="C687" s="120"/>
      <c r="D687" s="162"/>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spans="1:46" ht="15.75" customHeight="1">
      <c r="A688" s="120"/>
      <c r="B688" s="120"/>
      <c r="C688" s="120"/>
      <c r="D688" s="162"/>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spans="1:46" ht="15.75" customHeight="1">
      <c r="A689" s="120"/>
      <c r="B689" s="120"/>
      <c r="C689" s="120"/>
      <c r="D689" s="162"/>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spans="1:46" ht="15.75" customHeight="1">
      <c r="A690" s="120"/>
      <c r="B690" s="120"/>
      <c r="C690" s="120"/>
      <c r="D690" s="162"/>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spans="1:46" ht="15.75" customHeight="1">
      <c r="A691" s="120"/>
      <c r="B691" s="120"/>
      <c r="C691" s="120"/>
      <c r="D691" s="162"/>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spans="1:46" ht="15.75" customHeight="1">
      <c r="A692" s="120"/>
      <c r="B692" s="120"/>
      <c r="C692" s="120"/>
      <c r="D692" s="162"/>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spans="1:46" ht="15.75" customHeight="1">
      <c r="A693" s="120"/>
      <c r="B693" s="120"/>
      <c r="C693" s="120"/>
      <c r="D693" s="162"/>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spans="1:46" ht="15.75" customHeight="1">
      <c r="A694" s="120"/>
      <c r="B694" s="120"/>
      <c r="C694" s="120"/>
      <c r="D694" s="162"/>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spans="1:46" ht="15.75" customHeight="1">
      <c r="A695" s="120"/>
      <c r="B695" s="120"/>
      <c r="C695" s="120"/>
      <c r="D695" s="162"/>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spans="1:46" ht="15.75" customHeight="1">
      <c r="A696" s="120"/>
      <c r="B696" s="120"/>
      <c r="C696" s="120"/>
      <c r="D696" s="162"/>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spans="1:46" ht="15.75" customHeight="1">
      <c r="A697" s="120"/>
      <c r="B697" s="120"/>
      <c r="C697" s="120"/>
      <c r="D697" s="162"/>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spans="1:46" ht="15.75" customHeight="1">
      <c r="A698" s="120"/>
      <c r="B698" s="120"/>
      <c r="C698" s="120"/>
      <c r="D698" s="162"/>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spans="1:46" ht="15.75" customHeight="1">
      <c r="A699" s="120"/>
      <c r="B699" s="120"/>
      <c r="C699" s="120"/>
      <c r="D699" s="162"/>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spans="1:46" ht="15.75" customHeight="1">
      <c r="A700" s="120"/>
      <c r="B700" s="120"/>
      <c r="C700" s="120"/>
      <c r="D700" s="162"/>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spans="1:46" ht="15.75" customHeight="1">
      <c r="A701" s="120"/>
      <c r="B701" s="120"/>
      <c r="C701" s="120"/>
      <c r="D701" s="162"/>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spans="1:46" ht="15.75" customHeight="1">
      <c r="A702" s="120"/>
      <c r="B702" s="120"/>
      <c r="C702" s="120"/>
      <c r="D702" s="162"/>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spans="1:46" ht="15.75" customHeight="1">
      <c r="A703" s="120"/>
      <c r="B703" s="120"/>
      <c r="C703" s="120"/>
      <c r="D703" s="162"/>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spans="1:46" ht="15.75" customHeight="1">
      <c r="A704" s="120"/>
      <c r="B704" s="120"/>
      <c r="C704" s="120"/>
      <c r="D704" s="162"/>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spans="1:46" ht="15.75" customHeight="1">
      <c r="A705" s="120"/>
      <c r="B705" s="120"/>
      <c r="C705" s="120"/>
      <c r="D705" s="162"/>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spans="1:46" ht="15.75" customHeight="1">
      <c r="A706" s="120"/>
      <c r="B706" s="120"/>
      <c r="C706" s="120"/>
      <c r="D706" s="162"/>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spans="1:46" ht="15.75" customHeight="1">
      <c r="A707" s="120"/>
      <c r="B707" s="120"/>
      <c r="C707" s="120"/>
      <c r="D707" s="162"/>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spans="1:46" ht="15.75" customHeight="1">
      <c r="A708" s="120"/>
      <c r="B708" s="120"/>
      <c r="C708" s="120"/>
      <c r="D708" s="162"/>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spans="1:46" ht="15.75" customHeight="1">
      <c r="A709" s="120"/>
      <c r="B709" s="120"/>
      <c r="C709" s="120"/>
      <c r="D709" s="162"/>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spans="1:46" ht="15.75" customHeight="1">
      <c r="A710" s="120"/>
      <c r="B710" s="120"/>
      <c r="C710" s="120"/>
      <c r="D710" s="162"/>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spans="1:46" ht="15.75" customHeight="1">
      <c r="A711" s="120"/>
      <c r="B711" s="120"/>
      <c r="C711" s="120"/>
      <c r="D711" s="162"/>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spans="1:46" ht="15.75" customHeight="1">
      <c r="A712" s="120"/>
      <c r="B712" s="120"/>
      <c r="C712" s="120"/>
      <c r="D712" s="162"/>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spans="1:46" ht="15.75" customHeight="1">
      <c r="A713" s="120"/>
      <c r="B713" s="120"/>
      <c r="C713" s="120"/>
      <c r="D713" s="162"/>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spans="1:46" ht="15.75" customHeight="1">
      <c r="A714" s="120"/>
      <c r="B714" s="120"/>
      <c r="C714" s="120"/>
      <c r="D714" s="162"/>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spans="1:46" ht="15.75" customHeight="1">
      <c r="A715" s="120"/>
      <c r="B715" s="120"/>
      <c r="C715" s="120"/>
      <c r="D715" s="162"/>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spans="1:46" ht="15.75" customHeight="1">
      <c r="A716" s="120"/>
      <c r="B716" s="120"/>
      <c r="C716" s="120"/>
      <c r="D716" s="162"/>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spans="1:46" ht="15.75" customHeight="1">
      <c r="A717" s="120"/>
      <c r="B717" s="120"/>
      <c r="C717" s="120"/>
      <c r="D717" s="162"/>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spans="1:46" ht="15.75" customHeight="1">
      <c r="A718" s="120"/>
      <c r="B718" s="120"/>
      <c r="C718" s="120"/>
      <c r="D718" s="162"/>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spans="1:46" ht="15.75" customHeight="1">
      <c r="A719" s="120"/>
      <c r="B719" s="120"/>
      <c r="C719" s="120"/>
      <c r="D719" s="162"/>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spans="1:46" ht="15.75" customHeight="1">
      <c r="A720" s="120"/>
      <c r="B720" s="120"/>
      <c r="C720" s="120"/>
      <c r="D720" s="162"/>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spans="1:46" ht="15.75" customHeight="1">
      <c r="A721" s="120"/>
      <c r="B721" s="120"/>
      <c r="C721" s="120"/>
      <c r="D721" s="162"/>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spans="1:46" ht="15.75" customHeight="1">
      <c r="A722" s="120"/>
      <c r="B722" s="120"/>
      <c r="C722" s="120"/>
      <c r="D722" s="162"/>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spans="1:46" ht="15.75" customHeight="1">
      <c r="A723" s="120"/>
      <c r="B723" s="120"/>
      <c r="C723" s="120"/>
      <c r="D723" s="162"/>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spans="1:46" ht="15.75" customHeight="1">
      <c r="A724" s="120"/>
      <c r="B724" s="120"/>
      <c r="C724" s="120"/>
      <c r="D724" s="162"/>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spans="1:46" ht="15.75" customHeight="1">
      <c r="A725" s="120"/>
      <c r="B725" s="120"/>
      <c r="C725" s="120"/>
      <c r="D725" s="162"/>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spans="1:46" ht="15.75" customHeight="1">
      <c r="A726" s="120"/>
      <c r="B726" s="120"/>
      <c r="C726" s="120"/>
      <c r="D726" s="162"/>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spans="1:46" ht="15.75" customHeight="1">
      <c r="A727" s="120"/>
      <c r="B727" s="120"/>
      <c r="C727" s="120"/>
      <c r="D727" s="162"/>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spans="1:46" ht="15.75" customHeight="1">
      <c r="A728" s="120"/>
      <c r="B728" s="120"/>
      <c r="C728" s="120"/>
      <c r="D728" s="162"/>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spans="1:46" ht="15.75" customHeight="1">
      <c r="A729" s="120"/>
      <c r="B729" s="120"/>
      <c r="C729" s="120"/>
      <c r="D729" s="162"/>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spans="1:46" ht="15.75" customHeight="1">
      <c r="A730" s="120"/>
      <c r="B730" s="120"/>
      <c r="C730" s="120"/>
      <c r="D730" s="162"/>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spans="1:46" ht="15.75" customHeight="1">
      <c r="A731" s="120"/>
      <c r="B731" s="120"/>
      <c r="C731" s="120"/>
      <c r="D731" s="162"/>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spans="1:46" ht="15.75" customHeight="1">
      <c r="A732" s="120"/>
      <c r="B732" s="120"/>
      <c r="C732" s="120"/>
      <c r="D732" s="162"/>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spans="1:46" ht="15.75" customHeight="1">
      <c r="A733" s="120"/>
      <c r="B733" s="120"/>
      <c r="C733" s="120"/>
      <c r="D733" s="162"/>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spans="1:46" ht="15.75" customHeight="1">
      <c r="A734" s="120"/>
      <c r="B734" s="120"/>
      <c r="C734" s="120"/>
      <c r="D734" s="162"/>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spans="1:46" ht="15.75" customHeight="1">
      <c r="A735" s="120"/>
      <c r="B735" s="120"/>
      <c r="C735" s="120"/>
      <c r="D735" s="162"/>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spans="1:46" ht="15.75" customHeight="1">
      <c r="A736" s="120"/>
      <c r="B736" s="120"/>
      <c r="C736" s="120"/>
      <c r="D736" s="162"/>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spans="1:46" ht="15.75" customHeight="1">
      <c r="A737" s="120"/>
      <c r="B737" s="120"/>
      <c r="C737" s="120"/>
      <c r="D737" s="162"/>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spans="1:46" ht="15.75" customHeight="1">
      <c r="A738" s="120"/>
      <c r="B738" s="120"/>
      <c r="C738" s="120"/>
      <c r="D738" s="162"/>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spans="1:46" ht="15.75" customHeight="1">
      <c r="A739" s="120"/>
      <c r="B739" s="120"/>
      <c r="C739" s="120"/>
      <c r="D739" s="162"/>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spans="1:46" ht="15.75" customHeight="1">
      <c r="A740" s="120"/>
      <c r="B740" s="120"/>
      <c r="C740" s="120"/>
      <c r="D740" s="162"/>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spans="1:46" ht="15.75" customHeight="1">
      <c r="A741" s="120"/>
      <c r="B741" s="120"/>
      <c r="C741" s="120"/>
      <c r="D741" s="162"/>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spans="1:46" ht="15.75" customHeight="1">
      <c r="A742" s="120"/>
      <c r="B742" s="120"/>
      <c r="C742" s="120"/>
      <c r="D742" s="162"/>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spans="1:46" ht="15.75" customHeight="1">
      <c r="A743" s="120"/>
      <c r="B743" s="120"/>
      <c r="C743" s="120"/>
      <c r="D743" s="162"/>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spans="1:46" ht="15.75" customHeight="1">
      <c r="A744" s="120"/>
      <c r="B744" s="120"/>
      <c r="C744" s="120"/>
      <c r="D744" s="162"/>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spans="1:46" ht="15.75" customHeight="1">
      <c r="A745" s="120"/>
      <c r="B745" s="120"/>
      <c r="C745" s="120"/>
      <c r="D745" s="162"/>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spans="1:46" ht="15.75" customHeight="1">
      <c r="A746" s="120"/>
      <c r="B746" s="120"/>
      <c r="C746" s="120"/>
      <c r="D746" s="162"/>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spans="1:46" ht="15.75" customHeight="1">
      <c r="A747" s="120"/>
      <c r="B747" s="120"/>
      <c r="C747" s="120"/>
      <c r="D747" s="162"/>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spans="1:46" ht="15.75" customHeight="1">
      <c r="A748" s="120"/>
      <c r="B748" s="120"/>
      <c r="C748" s="120"/>
      <c r="D748" s="162"/>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spans="1:46" ht="15.75" customHeight="1">
      <c r="A749" s="120"/>
      <c r="B749" s="120"/>
      <c r="C749" s="120"/>
      <c r="D749" s="162"/>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spans="1:46" ht="15.75" customHeight="1">
      <c r="A750" s="120"/>
      <c r="B750" s="120"/>
      <c r="C750" s="120"/>
      <c r="D750" s="162"/>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spans="1:46" ht="15.75" customHeight="1">
      <c r="A751" s="120"/>
      <c r="B751" s="120"/>
      <c r="C751" s="120"/>
      <c r="D751" s="162"/>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spans="1:46" ht="15.75" customHeight="1">
      <c r="A752" s="120"/>
      <c r="B752" s="120"/>
      <c r="C752" s="120"/>
      <c r="D752" s="162"/>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spans="1:46" ht="15.75" customHeight="1">
      <c r="A753" s="120"/>
      <c r="B753" s="120"/>
      <c r="C753" s="120"/>
      <c r="D753" s="162"/>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spans="1:46" ht="15.75" customHeight="1">
      <c r="A754" s="120"/>
      <c r="B754" s="120"/>
      <c r="C754" s="120"/>
      <c r="D754" s="162"/>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spans="1:46" ht="15.75" customHeight="1">
      <c r="A755" s="120"/>
      <c r="B755" s="120"/>
      <c r="C755" s="120"/>
      <c r="D755" s="162"/>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spans="1:46" ht="15.75" customHeight="1">
      <c r="A756" s="120"/>
      <c r="B756" s="120"/>
      <c r="C756" s="120"/>
      <c r="D756" s="162"/>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spans="1:46" ht="15.75" customHeight="1">
      <c r="A757" s="120"/>
      <c r="B757" s="120"/>
      <c r="C757" s="120"/>
      <c r="D757" s="162"/>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spans="1:46" ht="15.75" customHeight="1">
      <c r="A758" s="120"/>
      <c r="B758" s="120"/>
      <c r="C758" s="120"/>
      <c r="D758" s="162"/>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spans="1:46" ht="15.75" customHeight="1">
      <c r="A759" s="120"/>
      <c r="B759" s="120"/>
      <c r="C759" s="120"/>
      <c r="D759" s="162"/>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spans="1:46" ht="15.75" customHeight="1">
      <c r="A760" s="120"/>
      <c r="B760" s="120"/>
      <c r="C760" s="120"/>
      <c r="D760" s="162"/>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spans="1:46" ht="15.75" customHeight="1">
      <c r="A761" s="120"/>
      <c r="B761" s="120"/>
      <c r="C761" s="120"/>
      <c r="D761" s="162"/>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spans="1:46" ht="15.75" customHeight="1">
      <c r="A762" s="120"/>
      <c r="B762" s="120"/>
      <c r="C762" s="120"/>
      <c r="D762" s="162"/>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spans="1:46" ht="15.75" customHeight="1">
      <c r="A763" s="120"/>
      <c r="B763" s="120"/>
      <c r="C763" s="120"/>
      <c r="D763" s="162"/>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spans="1:46" ht="15.75" customHeight="1">
      <c r="A764" s="120"/>
      <c r="B764" s="120"/>
      <c r="C764" s="120"/>
      <c r="D764" s="162"/>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spans="1:46" ht="15.75" customHeight="1">
      <c r="A765" s="120"/>
      <c r="B765" s="120"/>
      <c r="C765" s="120"/>
      <c r="D765" s="162"/>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spans="1:46" ht="15.75" customHeight="1">
      <c r="A766" s="120"/>
      <c r="B766" s="120"/>
      <c r="C766" s="120"/>
      <c r="D766" s="162"/>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spans="1:46" ht="15.75" customHeight="1">
      <c r="A767" s="120"/>
      <c r="B767" s="120"/>
      <c r="C767" s="120"/>
      <c r="D767" s="162"/>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spans="1:46" ht="15.75" customHeight="1">
      <c r="A768" s="120"/>
      <c r="B768" s="120"/>
      <c r="C768" s="120"/>
      <c r="D768" s="162"/>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spans="1:46" ht="15.75" customHeight="1">
      <c r="A769" s="120"/>
      <c r="B769" s="120"/>
      <c r="C769" s="120"/>
      <c r="D769" s="162"/>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spans="1:46" ht="15.75" customHeight="1">
      <c r="A770" s="120"/>
      <c r="B770" s="120"/>
      <c r="C770" s="120"/>
      <c r="D770" s="162"/>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spans="1:46" ht="15.75" customHeight="1">
      <c r="A771" s="120"/>
      <c r="B771" s="120"/>
      <c r="C771" s="120"/>
      <c r="D771" s="162"/>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spans="1:46" ht="15.75" customHeight="1">
      <c r="A772" s="120"/>
      <c r="B772" s="120"/>
      <c r="C772" s="120"/>
      <c r="D772" s="162"/>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spans="1:46" ht="15.75" customHeight="1">
      <c r="A773" s="120"/>
      <c r="B773" s="120"/>
      <c r="C773" s="120"/>
      <c r="D773" s="162"/>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spans="1:46" ht="15.75" customHeight="1">
      <c r="A774" s="120"/>
      <c r="B774" s="120"/>
      <c r="C774" s="120"/>
      <c r="D774" s="162"/>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spans="1:46" ht="15.75" customHeight="1">
      <c r="A775" s="120"/>
      <c r="B775" s="120"/>
      <c r="C775" s="120"/>
      <c r="D775" s="162"/>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spans="1:46" ht="15.75" customHeight="1">
      <c r="A776" s="120"/>
      <c r="B776" s="120"/>
      <c r="C776" s="120"/>
      <c r="D776" s="162"/>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spans="1:46" ht="15.75" customHeight="1">
      <c r="A777" s="120"/>
      <c r="B777" s="120"/>
      <c r="C777" s="120"/>
      <c r="D777" s="162"/>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spans="1:46" ht="15.75" customHeight="1">
      <c r="A778" s="120"/>
      <c r="B778" s="120"/>
      <c r="C778" s="120"/>
      <c r="D778" s="162"/>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spans="1:46" ht="15.75" customHeight="1">
      <c r="A779" s="120"/>
      <c r="B779" s="120"/>
      <c r="C779" s="120"/>
      <c r="D779" s="162"/>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spans="1:46" ht="15.75" customHeight="1">
      <c r="A780" s="120"/>
      <c r="B780" s="120"/>
      <c r="C780" s="120"/>
      <c r="D780" s="162"/>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spans="1:46" ht="15.75" customHeight="1">
      <c r="A781" s="120"/>
      <c r="B781" s="120"/>
      <c r="C781" s="120"/>
      <c r="D781" s="162"/>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spans="1:46" ht="15.75" customHeight="1">
      <c r="A782" s="120"/>
      <c r="B782" s="120"/>
      <c r="C782" s="120"/>
      <c r="D782" s="162"/>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spans="1:46" ht="15.75" customHeight="1">
      <c r="A783" s="120"/>
      <c r="B783" s="120"/>
      <c r="C783" s="120"/>
      <c r="D783" s="162"/>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spans="1:46" ht="15.75" customHeight="1">
      <c r="A784" s="120"/>
      <c r="B784" s="120"/>
      <c r="C784" s="120"/>
      <c r="D784" s="162"/>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spans="1:46" ht="15.75" customHeight="1">
      <c r="A785" s="120"/>
      <c r="B785" s="120"/>
      <c r="C785" s="120"/>
      <c r="D785" s="162"/>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spans="1:46" ht="15.75" customHeight="1">
      <c r="A786" s="120"/>
      <c r="B786" s="120"/>
      <c r="C786" s="120"/>
      <c r="D786" s="162"/>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spans="1:46" ht="15.75" customHeight="1">
      <c r="A787" s="120"/>
      <c r="B787" s="120"/>
      <c r="C787" s="120"/>
      <c r="D787" s="162"/>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spans="1:46" ht="15.75" customHeight="1">
      <c r="A788" s="120"/>
      <c r="B788" s="120"/>
      <c r="C788" s="120"/>
      <c r="D788" s="162"/>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spans="1:46" ht="15.75" customHeight="1">
      <c r="A789" s="120"/>
      <c r="B789" s="120"/>
      <c r="C789" s="120"/>
      <c r="D789" s="162"/>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spans="1:46" ht="15.75" customHeight="1">
      <c r="A790" s="120"/>
      <c r="B790" s="120"/>
      <c r="C790" s="120"/>
      <c r="D790" s="162"/>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spans="1:46" ht="15.75" customHeight="1">
      <c r="A791" s="120"/>
      <c r="B791" s="120"/>
      <c r="C791" s="120"/>
      <c r="D791" s="162"/>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spans="1:46" ht="15.75" customHeight="1">
      <c r="A792" s="120"/>
      <c r="B792" s="120"/>
      <c r="C792" s="120"/>
      <c r="D792" s="162"/>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spans="1:46" ht="15.75" customHeight="1">
      <c r="A793" s="120"/>
      <c r="B793" s="120"/>
      <c r="C793" s="120"/>
      <c r="D793" s="162"/>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spans="1:46" ht="15.75" customHeight="1">
      <c r="A794" s="120"/>
      <c r="B794" s="120"/>
      <c r="C794" s="120"/>
      <c r="D794" s="162"/>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spans="1:46" ht="15.75" customHeight="1">
      <c r="A795" s="120"/>
      <c r="B795" s="120"/>
      <c r="C795" s="120"/>
      <c r="D795" s="162"/>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spans="1:46" ht="15.75" customHeight="1">
      <c r="A796" s="120"/>
      <c r="B796" s="120"/>
      <c r="C796" s="120"/>
      <c r="D796" s="162"/>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spans="1:46" ht="15.75" customHeight="1">
      <c r="A797" s="120"/>
      <c r="B797" s="120"/>
      <c r="C797" s="120"/>
      <c r="D797" s="162"/>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spans="1:46" ht="15.75" customHeight="1">
      <c r="A798" s="120"/>
      <c r="B798" s="120"/>
      <c r="C798" s="120"/>
      <c r="D798" s="162"/>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spans="1:46" ht="15.75" customHeight="1">
      <c r="A799" s="120"/>
      <c r="B799" s="120"/>
      <c r="C799" s="120"/>
      <c r="D799" s="162"/>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spans="1:46" ht="15.75" customHeight="1">
      <c r="A800" s="120"/>
      <c r="B800" s="120"/>
      <c r="C800" s="120"/>
      <c r="D800" s="162"/>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spans="1:46" ht="15.75" customHeight="1">
      <c r="A801" s="120"/>
      <c r="B801" s="120"/>
      <c r="C801" s="120"/>
      <c r="D801" s="162"/>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spans="1:46" ht="15.75" customHeight="1">
      <c r="A802" s="120"/>
      <c r="B802" s="120"/>
      <c r="C802" s="120"/>
      <c r="D802" s="162"/>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spans="1:46" ht="15.75" customHeight="1">
      <c r="A803" s="120"/>
      <c r="B803" s="120"/>
      <c r="C803" s="120"/>
      <c r="D803" s="162"/>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spans="1:46" ht="15.75" customHeight="1">
      <c r="A804" s="120"/>
      <c r="B804" s="120"/>
      <c r="C804" s="120"/>
      <c r="D804" s="162"/>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spans="1:46" ht="15.75" customHeight="1">
      <c r="A805" s="120"/>
      <c r="B805" s="120"/>
      <c r="C805" s="120"/>
      <c r="D805" s="162"/>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spans="1:46" ht="15.75" customHeight="1">
      <c r="A806" s="120"/>
      <c r="B806" s="120"/>
      <c r="C806" s="120"/>
      <c r="D806" s="162"/>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spans="1:46" ht="15.75" customHeight="1">
      <c r="A807" s="120"/>
      <c r="B807" s="120"/>
      <c r="C807" s="120"/>
      <c r="D807" s="162"/>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spans="1:46" ht="15.75" customHeight="1">
      <c r="A808" s="120"/>
      <c r="B808" s="120"/>
      <c r="C808" s="120"/>
      <c r="D808" s="162"/>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spans="1:46" ht="15.75" customHeight="1">
      <c r="A809" s="120"/>
      <c r="B809" s="120"/>
      <c r="C809" s="120"/>
      <c r="D809" s="162"/>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spans="1:46" ht="15.75" customHeight="1">
      <c r="A810" s="120"/>
      <c r="B810" s="120"/>
      <c r="C810" s="120"/>
      <c r="D810" s="162"/>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spans="1:46" ht="15.75" customHeight="1">
      <c r="A811" s="120"/>
      <c r="B811" s="120"/>
      <c r="C811" s="120"/>
      <c r="D811" s="162"/>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spans="1:46" ht="15.75" customHeight="1">
      <c r="A812" s="120"/>
      <c r="B812" s="120"/>
      <c r="C812" s="120"/>
      <c r="D812" s="162"/>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spans="1:46" ht="15.75" customHeight="1">
      <c r="A813" s="120"/>
      <c r="B813" s="120"/>
      <c r="C813" s="120"/>
      <c r="D813" s="162"/>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spans="1:46" ht="15.75" customHeight="1">
      <c r="A814" s="120"/>
      <c r="B814" s="120"/>
      <c r="C814" s="120"/>
      <c r="D814" s="162"/>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spans="1:46" ht="15.75" customHeight="1">
      <c r="A815" s="120"/>
      <c r="B815" s="120"/>
      <c r="C815" s="120"/>
      <c r="D815" s="162"/>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spans="1:46" ht="15.75" customHeight="1">
      <c r="A816" s="120"/>
      <c r="B816" s="120"/>
      <c r="C816" s="120"/>
      <c r="D816" s="162"/>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spans="1:46" ht="15.75" customHeight="1">
      <c r="A817" s="120"/>
      <c r="B817" s="120"/>
      <c r="C817" s="120"/>
      <c r="D817" s="162"/>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spans="1:46" ht="15.75" customHeight="1">
      <c r="A818" s="120"/>
      <c r="B818" s="120"/>
      <c r="C818" s="120"/>
      <c r="D818" s="162"/>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spans="1:46" ht="15.75" customHeight="1">
      <c r="A819" s="120"/>
      <c r="B819" s="120"/>
      <c r="C819" s="120"/>
      <c r="D819" s="162"/>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spans="1:46" ht="15.75" customHeight="1">
      <c r="A820" s="120"/>
      <c r="B820" s="120"/>
      <c r="C820" s="120"/>
      <c r="D820" s="162"/>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spans="1:46" ht="15.75" customHeight="1">
      <c r="A821" s="120"/>
      <c r="B821" s="120"/>
      <c r="C821" s="120"/>
      <c r="D821" s="162"/>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spans="1:46" ht="15.75" customHeight="1">
      <c r="A822" s="120"/>
      <c r="B822" s="120"/>
      <c r="C822" s="120"/>
      <c r="D822" s="162"/>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spans="1:46" ht="15.75" customHeight="1">
      <c r="A823" s="120"/>
      <c r="B823" s="120"/>
      <c r="C823" s="120"/>
      <c r="D823" s="162"/>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spans="1:46" ht="15.75" customHeight="1">
      <c r="A824" s="120"/>
      <c r="B824" s="120"/>
      <c r="C824" s="120"/>
      <c r="D824" s="162"/>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spans="1:46" ht="15.75" customHeight="1">
      <c r="A825" s="120"/>
      <c r="B825" s="120"/>
      <c r="C825" s="120"/>
      <c r="D825" s="162"/>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spans="1:46" ht="15.75" customHeight="1">
      <c r="A826" s="120"/>
      <c r="B826" s="120"/>
      <c r="C826" s="120"/>
      <c r="D826" s="162"/>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spans="1:46" ht="15.75" customHeight="1">
      <c r="A827" s="120"/>
      <c r="B827" s="120"/>
      <c r="C827" s="120"/>
      <c r="D827" s="162"/>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spans="1:46" ht="15.75" customHeight="1">
      <c r="A828" s="120"/>
      <c r="B828" s="120"/>
      <c r="C828" s="120"/>
      <c r="D828" s="162"/>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spans="1:46" ht="15.75" customHeight="1">
      <c r="A829" s="120"/>
      <c r="B829" s="120"/>
      <c r="C829" s="120"/>
      <c r="D829" s="162"/>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spans="1:46" ht="15.75" customHeight="1">
      <c r="A830" s="120"/>
      <c r="B830" s="120"/>
      <c r="C830" s="120"/>
      <c r="D830" s="162"/>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spans="1:46" ht="15.75" customHeight="1">
      <c r="A831" s="120"/>
      <c r="B831" s="120"/>
      <c r="C831" s="120"/>
      <c r="D831" s="162"/>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spans="1:46" ht="15.75" customHeight="1">
      <c r="A832" s="120"/>
      <c r="B832" s="120"/>
      <c r="C832" s="120"/>
      <c r="D832" s="162"/>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spans="1:46" ht="15.75" customHeight="1">
      <c r="A833" s="120"/>
      <c r="B833" s="120"/>
      <c r="C833" s="120"/>
      <c r="D833" s="162"/>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spans="1:46" ht="15.75" customHeight="1">
      <c r="A834" s="120"/>
      <c r="B834" s="120"/>
      <c r="C834" s="120"/>
      <c r="D834" s="162"/>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spans="1:46" ht="15.75" customHeight="1">
      <c r="A835" s="120"/>
      <c r="B835" s="120"/>
      <c r="C835" s="120"/>
      <c r="D835" s="162"/>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spans="1:46" ht="15.75" customHeight="1">
      <c r="A836" s="120"/>
      <c r="B836" s="120"/>
      <c r="C836" s="120"/>
      <c r="D836" s="162"/>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spans="1:46" ht="15.75" customHeight="1">
      <c r="A837" s="120"/>
      <c r="B837" s="120"/>
      <c r="C837" s="120"/>
      <c r="D837" s="162"/>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spans="1:46" ht="15.75" customHeight="1">
      <c r="A838" s="120"/>
      <c r="B838" s="120"/>
      <c r="C838" s="120"/>
      <c r="D838" s="162"/>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spans="1:46" ht="15.75" customHeight="1">
      <c r="A839" s="120"/>
      <c r="B839" s="120"/>
      <c r="C839" s="120"/>
      <c r="D839" s="162"/>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spans="1:46" ht="15.75" customHeight="1">
      <c r="A840" s="120"/>
      <c r="B840" s="120"/>
      <c r="C840" s="120"/>
      <c r="D840" s="162"/>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spans="1:46" ht="15.75" customHeight="1">
      <c r="A841" s="120"/>
      <c r="B841" s="120"/>
      <c r="C841" s="120"/>
      <c r="D841" s="162"/>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spans="1:46" ht="15.75" customHeight="1">
      <c r="A842" s="120"/>
      <c r="B842" s="120"/>
      <c r="C842" s="120"/>
      <c r="D842" s="162"/>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spans="1:46" ht="15.75" customHeight="1">
      <c r="A843" s="120"/>
      <c r="B843" s="120"/>
      <c r="C843" s="120"/>
      <c r="D843" s="162"/>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spans="1:46" ht="15.75" customHeight="1">
      <c r="A844" s="120"/>
      <c r="B844" s="120"/>
      <c r="C844" s="120"/>
      <c r="D844" s="162"/>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spans="1:46" ht="15.75" customHeight="1">
      <c r="A845" s="120"/>
      <c r="B845" s="120"/>
      <c r="C845" s="120"/>
      <c r="D845" s="162"/>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spans="1:46" ht="15.75" customHeight="1">
      <c r="A846" s="120"/>
      <c r="B846" s="120"/>
      <c r="C846" s="120"/>
      <c r="D846" s="162"/>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spans="1:46" ht="15.75" customHeight="1">
      <c r="A847" s="120"/>
      <c r="B847" s="120"/>
      <c r="C847" s="120"/>
      <c r="D847" s="162"/>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spans="1:46" ht="15.75" customHeight="1">
      <c r="A848" s="120"/>
      <c r="B848" s="120"/>
      <c r="C848" s="120"/>
      <c r="D848" s="162"/>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spans="1:46" ht="15.75" customHeight="1">
      <c r="A849" s="120"/>
      <c r="B849" s="120"/>
      <c r="C849" s="120"/>
      <c r="D849" s="162"/>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spans="1:46" ht="15.75" customHeight="1">
      <c r="A850" s="120"/>
      <c r="B850" s="120"/>
      <c r="C850" s="120"/>
      <c r="D850" s="162"/>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spans="1:46" ht="15.75" customHeight="1">
      <c r="A851" s="120"/>
      <c r="B851" s="120"/>
      <c r="C851" s="120"/>
      <c r="D851" s="162"/>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spans="1:46" ht="15.75" customHeight="1">
      <c r="A852" s="120"/>
      <c r="B852" s="120"/>
      <c r="C852" s="120"/>
      <c r="D852" s="162"/>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spans="1:46" ht="15.75" customHeight="1">
      <c r="A853" s="120"/>
      <c r="B853" s="120"/>
      <c r="C853" s="120"/>
      <c r="D853" s="162"/>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spans="1:46" ht="15.75" customHeight="1">
      <c r="A854" s="120"/>
      <c r="B854" s="120"/>
      <c r="C854" s="120"/>
      <c r="D854" s="162"/>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spans="1:46" ht="15.75" customHeight="1">
      <c r="A855" s="120"/>
      <c r="B855" s="120"/>
      <c r="C855" s="120"/>
      <c r="D855" s="162"/>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spans="1:46" ht="15.75" customHeight="1">
      <c r="A856" s="120"/>
      <c r="B856" s="120"/>
      <c r="C856" s="120"/>
      <c r="D856" s="162"/>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spans="1:46" ht="15.75" customHeight="1">
      <c r="A857" s="120"/>
      <c r="B857" s="120"/>
      <c r="C857" s="120"/>
      <c r="D857" s="162"/>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spans="1:46" ht="15.75" customHeight="1">
      <c r="A858" s="120"/>
      <c r="B858" s="120"/>
      <c r="C858" s="120"/>
      <c r="D858" s="162"/>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spans="1:46" ht="15.75" customHeight="1">
      <c r="A859" s="120"/>
      <c r="B859" s="120"/>
      <c r="C859" s="120"/>
      <c r="D859" s="162"/>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spans="1:46" ht="15.75" customHeight="1">
      <c r="A860" s="120"/>
      <c r="B860" s="120"/>
      <c r="C860" s="120"/>
      <c r="D860" s="162"/>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spans="1:46" ht="15.75" customHeight="1">
      <c r="A861" s="120"/>
      <c r="B861" s="120"/>
      <c r="C861" s="120"/>
      <c r="D861" s="162"/>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spans="1:46" ht="15.75" customHeight="1">
      <c r="A862" s="120"/>
      <c r="B862" s="120"/>
      <c r="C862" s="120"/>
      <c r="D862" s="162"/>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spans="1:46" ht="15.75" customHeight="1">
      <c r="A863" s="120"/>
      <c r="B863" s="120"/>
      <c r="C863" s="120"/>
      <c r="D863" s="162"/>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spans="1:46" ht="15.75" customHeight="1">
      <c r="A864" s="120"/>
      <c r="B864" s="120"/>
      <c r="C864" s="120"/>
      <c r="D864" s="162"/>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spans="1:46" ht="15.75" customHeight="1">
      <c r="A865" s="120"/>
      <c r="B865" s="120"/>
      <c r="C865" s="120"/>
      <c r="D865" s="162"/>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spans="1:46" ht="15.75" customHeight="1">
      <c r="A866" s="120"/>
      <c r="B866" s="120"/>
      <c r="C866" s="120"/>
      <c r="D866" s="162"/>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spans="1:46" ht="15.75" customHeight="1">
      <c r="A867" s="120"/>
      <c r="B867" s="120"/>
      <c r="C867" s="120"/>
      <c r="D867" s="162"/>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spans="1:46" ht="15.75" customHeight="1">
      <c r="A868" s="120"/>
      <c r="B868" s="120"/>
      <c r="C868" s="120"/>
      <c r="D868" s="162"/>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spans="1:46" ht="15.75" customHeight="1">
      <c r="A869" s="120"/>
      <c r="B869" s="120"/>
      <c r="C869" s="120"/>
      <c r="D869" s="162"/>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spans="1:46" ht="15.75" customHeight="1">
      <c r="A870" s="120"/>
      <c r="B870" s="120"/>
      <c r="C870" s="120"/>
      <c r="D870" s="162"/>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spans="1:46" ht="15.75" customHeight="1">
      <c r="A871" s="120"/>
      <c r="B871" s="120"/>
      <c r="C871" s="120"/>
      <c r="D871" s="162"/>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spans="1:46" ht="15.75" customHeight="1">
      <c r="A872" s="120"/>
      <c r="B872" s="120"/>
      <c r="C872" s="120"/>
      <c r="D872" s="162"/>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spans="1:46" ht="15.75" customHeight="1">
      <c r="A873" s="120"/>
      <c r="B873" s="120"/>
      <c r="C873" s="120"/>
      <c r="D873" s="162"/>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spans="1:46" ht="15.75" customHeight="1">
      <c r="A874" s="120"/>
      <c r="B874" s="120"/>
      <c r="C874" s="120"/>
      <c r="D874" s="162"/>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spans="1:46" ht="15.75" customHeight="1">
      <c r="A875" s="120"/>
      <c r="B875" s="120"/>
      <c r="C875" s="120"/>
      <c r="D875" s="162"/>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spans="1:46" ht="15.75" customHeight="1">
      <c r="A876" s="120"/>
      <c r="B876" s="120"/>
      <c r="C876" s="120"/>
      <c r="D876" s="162"/>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spans="1:46" ht="15.75" customHeight="1">
      <c r="A877" s="120"/>
      <c r="B877" s="120"/>
      <c r="C877" s="120"/>
      <c r="D877" s="162"/>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spans="1:46" ht="15.75" customHeight="1">
      <c r="A878" s="120"/>
      <c r="B878" s="120"/>
      <c r="C878" s="120"/>
      <c r="D878" s="162"/>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spans="1:46" ht="15.75" customHeight="1">
      <c r="A879" s="120"/>
      <c r="B879" s="120"/>
      <c r="C879" s="120"/>
      <c r="D879" s="162"/>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spans="1:46" ht="15.75" customHeight="1">
      <c r="A880" s="120"/>
      <c r="B880" s="120"/>
      <c r="C880" s="120"/>
      <c r="D880" s="162"/>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spans="1:46" ht="15.75" customHeight="1">
      <c r="A881" s="120"/>
      <c r="B881" s="120"/>
      <c r="C881" s="120"/>
      <c r="D881" s="162"/>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spans="1:46" ht="15.75" customHeight="1">
      <c r="A882" s="120"/>
      <c r="B882" s="120"/>
      <c r="C882" s="120"/>
      <c r="D882" s="162"/>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spans="1:46" ht="15.75" customHeight="1">
      <c r="A883" s="120"/>
      <c r="B883" s="120"/>
      <c r="C883" s="120"/>
      <c r="D883" s="162"/>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spans="1:46" ht="15.75" customHeight="1">
      <c r="A884" s="120"/>
      <c r="B884" s="120"/>
      <c r="C884" s="120"/>
      <c r="D884" s="162"/>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spans="1:46" ht="15.75" customHeight="1">
      <c r="A885" s="120"/>
      <c r="B885" s="120"/>
      <c r="C885" s="120"/>
      <c r="D885" s="162"/>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spans="1:46" ht="15.75" customHeight="1">
      <c r="A886" s="120"/>
      <c r="B886" s="120"/>
      <c r="C886" s="120"/>
      <c r="D886" s="162"/>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spans="1:46" ht="15.75" customHeight="1">
      <c r="A887" s="120"/>
      <c r="B887" s="120"/>
      <c r="C887" s="120"/>
      <c r="D887" s="162"/>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spans="1:46" ht="15.75" customHeight="1">
      <c r="A888" s="120"/>
      <c r="B888" s="120"/>
      <c r="C888" s="120"/>
      <c r="D888" s="162"/>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spans="1:46" ht="15.75" customHeight="1">
      <c r="A889" s="120"/>
      <c r="B889" s="120"/>
      <c r="C889" s="120"/>
      <c r="D889" s="162"/>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spans="1:46" ht="15.75" customHeight="1">
      <c r="A890" s="120"/>
      <c r="B890" s="120"/>
      <c r="C890" s="120"/>
      <c r="D890" s="162"/>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spans="1:46" ht="15.75" customHeight="1">
      <c r="A891" s="120"/>
      <c r="B891" s="120"/>
      <c r="C891" s="120"/>
      <c r="D891" s="162"/>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spans="1:46" ht="15.75" customHeight="1">
      <c r="A892" s="120"/>
      <c r="B892" s="120"/>
      <c r="C892" s="120"/>
      <c r="D892" s="162"/>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spans="1:46" ht="15.75" customHeight="1">
      <c r="A893" s="120"/>
      <c r="B893" s="120"/>
      <c r="C893" s="120"/>
      <c r="D893" s="162"/>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spans="1:46" ht="15.75" customHeight="1">
      <c r="A894" s="120"/>
      <c r="B894" s="120"/>
      <c r="C894" s="120"/>
      <c r="D894" s="162"/>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spans="1:46" ht="15.75" customHeight="1">
      <c r="A895" s="120"/>
      <c r="B895" s="120"/>
      <c r="C895" s="120"/>
      <c r="D895" s="162"/>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spans="1:46" ht="15.75" customHeight="1">
      <c r="A896" s="120"/>
      <c r="B896" s="120"/>
      <c r="C896" s="120"/>
      <c r="D896" s="162"/>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spans="1:46" ht="15.75" customHeight="1">
      <c r="A897" s="120"/>
      <c r="B897" s="120"/>
      <c r="C897" s="120"/>
      <c r="D897" s="162"/>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spans="1:46" ht="15.75" customHeight="1">
      <c r="A898" s="120"/>
      <c r="B898" s="120"/>
      <c r="C898" s="120"/>
      <c r="D898" s="162"/>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spans="1:46" ht="15.75" customHeight="1">
      <c r="A899" s="120"/>
      <c r="B899" s="120"/>
      <c r="C899" s="120"/>
      <c r="D899" s="162"/>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spans="1:46" ht="15.75" customHeight="1">
      <c r="A900" s="120"/>
      <c r="B900" s="120"/>
      <c r="C900" s="120"/>
      <c r="D900" s="162"/>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spans="1:46" ht="15.75" customHeight="1">
      <c r="A901" s="120"/>
      <c r="B901" s="120"/>
      <c r="C901" s="120"/>
      <c r="D901" s="162"/>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spans="1:46" ht="15.75" customHeight="1">
      <c r="A902" s="120"/>
      <c r="B902" s="120"/>
      <c r="C902" s="120"/>
      <c r="D902" s="162"/>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spans="1:46" ht="15.75" customHeight="1">
      <c r="A903" s="120"/>
      <c r="B903" s="120"/>
      <c r="C903" s="120"/>
      <c r="D903" s="162"/>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spans="1:46" ht="15.75" customHeight="1">
      <c r="A904" s="120"/>
      <c r="B904" s="120"/>
      <c r="C904" s="120"/>
      <c r="D904" s="162"/>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spans="1:46" ht="15.75" customHeight="1">
      <c r="A905" s="120"/>
      <c r="B905" s="120"/>
      <c r="C905" s="120"/>
      <c r="D905" s="162"/>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spans="1:46" ht="15.75" customHeight="1">
      <c r="A906" s="120"/>
      <c r="B906" s="120"/>
      <c r="C906" s="120"/>
      <c r="D906" s="162"/>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spans="1:46" ht="15.75" customHeight="1">
      <c r="A907" s="120"/>
      <c r="B907" s="120"/>
      <c r="C907" s="120"/>
      <c r="D907" s="162"/>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spans="1:46" ht="15.75" customHeight="1">
      <c r="A908" s="120"/>
      <c r="B908" s="120"/>
      <c r="C908" s="120"/>
      <c r="D908" s="162"/>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spans="1:46" ht="15.75" customHeight="1">
      <c r="A909" s="120"/>
      <c r="B909" s="120"/>
      <c r="C909" s="120"/>
      <c r="D909" s="162"/>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spans="1:46" ht="15.75" customHeight="1">
      <c r="A910" s="120"/>
      <c r="B910" s="120"/>
      <c r="C910" s="120"/>
      <c r="D910" s="162"/>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spans="1:46" ht="15.75" customHeight="1">
      <c r="A911" s="120"/>
      <c r="B911" s="120"/>
      <c r="C911" s="120"/>
      <c r="D911" s="162"/>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spans="1:46" ht="15.75" customHeight="1">
      <c r="A912" s="120"/>
      <c r="B912" s="120"/>
      <c r="C912" s="120"/>
      <c r="D912" s="162"/>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spans="1:46" ht="15.75" customHeight="1">
      <c r="A913" s="120"/>
      <c r="B913" s="120"/>
      <c r="C913" s="120"/>
      <c r="D913" s="162"/>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spans="1:46" ht="15.75" customHeight="1">
      <c r="A914" s="120"/>
      <c r="B914" s="120"/>
      <c r="C914" s="120"/>
      <c r="D914" s="162"/>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spans="1:46" ht="15.75" customHeight="1">
      <c r="A915" s="120"/>
      <c r="B915" s="120"/>
      <c r="C915" s="120"/>
      <c r="D915" s="162"/>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spans="1:46" ht="15.75" customHeight="1">
      <c r="A916" s="120"/>
      <c r="B916" s="120"/>
      <c r="C916" s="120"/>
      <c r="D916" s="162"/>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spans="1:46" ht="15.75" customHeight="1">
      <c r="A917" s="120"/>
      <c r="B917" s="120"/>
      <c r="C917" s="120"/>
      <c r="D917" s="162"/>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spans="1:46" ht="15.75" customHeight="1">
      <c r="A918" s="120"/>
      <c r="B918" s="120"/>
      <c r="C918" s="120"/>
      <c r="D918" s="162"/>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spans="1:46" ht="15.75" customHeight="1">
      <c r="A919" s="120"/>
      <c r="B919" s="120"/>
      <c r="C919" s="120"/>
      <c r="D919" s="162"/>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spans="1:46" ht="15.75" customHeight="1">
      <c r="A920" s="120"/>
      <c r="B920" s="120"/>
      <c r="C920" s="120"/>
      <c r="D920" s="162"/>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spans="1:46" ht="15.75" customHeight="1">
      <c r="A921" s="120"/>
      <c r="B921" s="120"/>
      <c r="C921" s="120"/>
      <c r="D921" s="162"/>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spans="1:46" ht="15.75" customHeight="1">
      <c r="A922" s="120"/>
      <c r="B922" s="120"/>
      <c r="C922" s="120"/>
      <c r="D922" s="162"/>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spans="1:46" ht="15.75" customHeight="1">
      <c r="A923" s="120"/>
      <c r="B923" s="120"/>
      <c r="C923" s="120"/>
      <c r="D923" s="162"/>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spans="1:46" ht="15.75" customHeight="1">
      <c r="A924" s="120"/>
      <c r="B924" s="120"/>
      <c r="C924" s="120"/>
      <c r="D924" s="162"/>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spans="1:46" ht="15.75" customHeight="1">
      <c r="A925" s="120"/>
      <c r="B925" s="120"/>
      <c r="C925" s="120"/>
      <c r="D925" s="162"/>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spans="1:46" ht="15.75" customHeight="1">
      <c r="A926" s="120"/>
      <c r="B926" s="120"/>
      <c r="C926" s="120"/>
      <c r="D926" s="162"/>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spans="1:46" ht="15.75" customHeight="1">
      <c r="A927" s="120"/>
      <c r="B927" s="120"/>
      <c r="C927" s="120"/>
      <c r="D927" s="162"/>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spans="1:46" ht="15.75" customHeight="1">
      <c r="A928" s="120"/>
      <c r="B928" s="120"/>
      <c r="C928" s="120"/>
      <c r="D928" s="162"/>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spans="1:46" ht="15.75" customHeight="1">
      <c r="A929" s="120"/>
      <c r="B929" s="120"/>
      <c r="C929" s="120"/>
      <c r="D929" s="162"/>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spans="1:46" ht="15.75" customHeight="1">
      <c r="A930" s="120"/>
      <c r="B930" s="120"/>
      <c r="C930" s="120"/>
      <c r="D930" s="162"/>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spans="1:46" ht="15.75" customHeight="1">
      <c r="A931" s="120"/>
      <c r="B931" s="120"/>
      <c r="C931" s="120"/>
      <c r="D931" s="162"/>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spans="1:46" ht="15.75" customHeight="1">
      <c r="A932" s="120"/>
      <c r="B932" s="120"/>
      <c r="C932" s="120"/>
      <c r="D932" s="162"/>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spans="1:46" ht="15.75" customHeight="1">
      <c r="A933" s="120"/>
      <c r="B933" s="120"/>
      <c r="C933" s="120"/>
      <c r="D933" s="162"/>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spans="1:46" ht="15.75" customHeight="1">
      <c r="A934" s="120"/>
      <c r="B934" s="120"/>
      <c r="C934" s="120"/>
      <c r="D934" s="162"/>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spans="1:46" ht="15.75" customHeight="1">
      <c r="A935" s="120"/>
      <c r="B935" s="120"/>
      <c r="C935" s="120"/>
      <c r="D935" s="162"/>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spans="1:46" ht="15.75" customHeight="1">
      <c r="A936" s="120"/>
      <c r="B936" s="120"/>
      <c r="C936" s="120"/>
      <c r="D936" s="162"/>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spans="1:46" ht="15.75" customHeight="1">
      <c r="A937" s="120"/>
      <c r="B937" s="120"/>
      <c r="C937" s="120"/>
      <c r="D937" s="162"/>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spans="1:46" ht="15.75" customHeight="1">
      <c r="A938" s="120"/>
      <c r="B938" s="120"/>
      <c r="C938" s="120"/>
      <c r="D938" s="162"/>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spans="1:46" ht="15.75" customHeight="1">
      <c r="A939" s="120"/>
      <c r="B939" s="120"/>
      <c r="C939" s="120"/>
      <c r="D939" s="162"/>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spans="1:46" ht="15.75" customHeight="1">
      <c r="A940" s="120"/>
      <c r="B940" s="120"/>
      <c r="C940" s="120"/>
      <c r="D940" s="162"/>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spans="1:46" ht="15.75" customHeight="1">
      <c r="A941" s="120"/>
      <c r="B941" s="120"/>
      <c r="C941" s="120"/>
      <c r="D941" s="162"/>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spans="1:46" ht="15.75" customHeight="1">
      <c r="A942" s="120"/>
      <c r="B942" s="120"/>
      <c r="C942" s="120"/>
      <c r="D942" s="162"/>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spans="1:46" ht="15.75" customHeight="1">
      <c r="A943" s="120"/>
      <c r="B943" s="120"/>
      <c r="C943" s="120"/>
      <c r="D943" s="162"/>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spans="1:46" ht="15.75" customHeight="1">
      <c r="A944" s="120"/>
      <c r="B944" s="120"/>
      <c r="C944" s="120"/>
      <c r="D944" s="162"/>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spans="1:46" ht="15.75" customHeight="1">
      <c r="A945" s="120"/>
      <c r="B945" s="120"/>
      <c r="C945" s="120"/>
      <c r="D945" s="162"/>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spans="1:46" ht="15.75" customHeight="1">
      <c r="A946" s="120"/>
      <c r="B946" s="120"/>
      <c r="C946" s="120"/>
      <c r="D946" s="162"/>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spans="1:46" ht="15.75" customHeight="1">
      <c r="A947" s="120"/>
      <c r="B947" s="120"/>
      <c r="C947" s="120"/>
      <c r="D947" s="162"/>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spans="1:46" ht="15.75" customHeight="1">
      <c r="A948" s="120"/>
      <c r="B948" s="120"/>
      <c r="C948" s="120"/>
      <c r="D948" s="162"/>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spans="1:46" ht="15.75" customHeight="1">
      <c r="A949" s="120"/>
      <c r="B949" s="120"/>
      <c r="C949" s="120"/>
      <c r="D949" s="162"/>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spans="1:46" ht="15.75" customHeight="1">
      <c r="A950" s="120"/>
      <c r="B950" s="120"/>
      <c r="C950" s="120"/>
      <c r="D950" s="162"/>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spans="1:46" ht="15.75" customHeight="1">
      <c r="A951" s="120"/>
      <c r="B951" s="120"/>
      <c r="C951" s="120"/>
      <c r="D951" s="162"/>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spans="1:46" ht="15.75" customHeight="1">
      <c r="A952" s="120"/>
      <c r="B952" s="120"/>
      <c r="C952" s="120"/>
      <c r="D952" s="162"/>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spans="1:46" ht="15.75" customHeight="1">
      <c r="A953" s="120"/>
      <c r="B953" s="120"/>
      <c r="C953" s="120"/>
      <c r="D953" s="162"/>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spans="1:46" ht="15.75" customHeight="1">
      <c r="A954" s="120"/>
      <c r="B954" s="120"/>
      <c r="C954" s="120"/>
      <c r="D954" s="162"/>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spans="1:46" ht="15.75" customHeight="1">
      <c r="A955" s="120"/>
      <c r="B955" s="120"/>
      <c r="C955" s="120"/>
      <c r="D955" s="162"/>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spans="1:46" ht="15.75" customHeight="1">
      <c r="A956" s="120"/>
      <c r="B956" s="120"/>
      <c r="C956" s="120"/>
      <c r="D956" s="162"/>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spans="1:46" ht="15.75" customHeight="1">
      <c r="A957" s="120"/>
      <c r="B957" s="120"/>
      <c r="C957" s="120"/>
      <c r="D957" s="162"/>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spans="1:46" ht="15.75" customHeight="1">
      <c r="A958" s="120"/>
      <c r="B958" s="120"/>
      <c r="C958" s="120"/>
      <c r="D958" s="162"/>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spans="1:46" ht="15.75" customHeight="1">
      <c r="A959" s="120"/>
      <c r="B959" s="120"/>
      <c r="C959" s="120"/>
      <c r="D959" s="162"/>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spans="1:46" ht="15.75" customHeight="1">
      <c r="A960" s="120"/>
      <c r="B960" s="120"/>
      <c r="C960" s="120"/>
      <c r="D960" s="162"/>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spans="1:46" ht="15.75" customHeight="1">
      <c r="A961" s="120"/>
      <c r="B961" s="120"/>
      <c r="C961" s="120"/>
      <c r="D961" s="162"/>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spans="1:46" ht="15.75" customHeight="1">
      <c r="A962" s="120"/>
      <c r="B962" s="120"/>
      <c r="C962" s="120"/>
      <c r="D962" s="162"/>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spans="1:46" ht="15.75" customHeight="1">
      <c r="A963" s="120"/>
      <c r="B963" s="120"/>
      <c r="C963" s="120"/>
      <c r="D963" s="162"/>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spans="1:46" ht="15.75" customHeight="1">
      <c r="A964" s="120"/>
      <c r="B964" s="120"/>
      <c r="C964" s="120"/>
      <c r="D964" s="162"/>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spans="1:46" ht="15.75" customHeight="1">
      <c r="A965" s="120"/>
      <c r="B965" s="120"/>
      <c r="C965" s="120"/>
      <c r="D965" s="162"/>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spans="1:46" ht="15.75" customHeight="1">
      <c r="A966" s="120"/>
      <c r="B966" s="120"/>
      <c r="C966" s="120"/>
      <c r="D966" s="162"/>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spans="1:46" ht="15.75" customHeight="1">
      <c r="A967" s="120"/>
      <c r="B967" s="120"/>
      <c r="C967" s="120"/>
      <c r="D967" s="162"/>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spans="1:46" ht="15.75" customHeight="1">
      <c r="A968" s="120"/>
      <c r="B968" s="120"/>
      <c r="C968" s="120"/>
      <c r="D968" s="162"/>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spans="1:46" ht="15.75" customHeight="1">
      <c r="A969" s="120"/>
      <c r="B969" s="120"/>
      <c r="C969" s="120"/>
      <c r="D969" s="162"/>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spans="1:46" ht="15.75" customHeight="1">
      <c r="A970" s="120"/>
      <c r="B970" s="120"/>
      <c r="C970" s="120"/>
      <c r="D970" s="162"/>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spans="1:46" ht="15.75" customHeight="1">
      <c r="A971" s="120"/>
      <c r="B971" s="120"/>
      <c r="C971" s="120"/>
      <c r="D971" s="162"/>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spans="1:46" ht="15.75" customHeight="1">
      <c r="A972" s="120"/>
      <c r="B972" s="120"/>
      <c r="C972" s="120"/>
      <c r="D972" s="162"/>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spans="1:46" ht="15.75" customHeight="1">
      <c r="A973" s="120"/>
      <c r="B973" s="120"/>
      <c r="C973" s="120"/>
      <c r="D973" s="162"/>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spans="1:46" ht="15.75" customHeight="1">
      <c r="A974" s="120"/>
      <c r="B974" s="120"/>
      <c r="C974" s="120"/>
      <c r="D974" s="162"/>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spans="1:46" ht="15.75" customHeight="1">
      <c r="A975" s="120"/>
      <c r="B975" s="120"/>
      <c r="C975" s="120"/>
      <c r="D975" s="162"/>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spans="1:46" ht="15.75" customHeight="1">
      <c r="A976" s="120"/>
      <c r="B976" s="120"/>
      <c r="C976" s="120"/>
      <c r="D976" s="162"/>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spans="1:46" ht="15.75" customHeight="1">
      <c r="A977" s="120"/>
      <c r="B977" s="120"/>
      <c r="C977" s="120"/>
      <c r="D977" s="162"/>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spans="1:46" ht="15.75" customHeight="1">
      <c r="A978" s="120"/>
      <c r="B978" s="120"/>
      <c r="C978" s="120"/>
      <c r="D978" s="162"/>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spans="1:46" ht="15.75" customHeight="1">
      <c r="A979" s="120"/>
      <c r="B979" s="120"/>
      <c r="C979" s="120"/>
      <c r="D979" s="162"/>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spans="1:46" ht="15.75" customHeight="1">
      <c r="A980" s="120"/>
      <c r="B980" s="120"/>
      <c r="C980" s="120"/>
      <c r="D980" s="162"/>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spans="1:46" ht="15.75" customHeight="1">
      <c r="A981" s="120"/>
      <c r="B981" s="120"/>
      <c r="C981" s="120"/>
      <c r="D981" s="162"/>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spans="1:46" ht="15.75" customHeight="1">
      <c r="A982" s="120"/>
      <c r="B982" s="120"/>
      <c r="C982" s="120"/>
      <c r="D982" s="162"/>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spans="1:46" ht="15.75" customHeight="1">
      <c r="A983" s="120"/>
      <c r="B983" s="120"/>
      <c r="C983" s="120"/>
      <c r="D983" s="162"/>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spans="1:46" ht="15.75" customHeight="1">
      <c r="A984" s="120"/>
      <c r="B984" s="120"/>
      <c r="C984" s="120"/>
      <c r="D984" s="162"/>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spans="1:46" ht="15.75" customHeight="1">
      <c r="A985" s="120"/>
      <c r="B985" s="120"/>
      <c r="C985" s="120"/>
      <c r="D985" s="162"/>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spans="1:46" ht="15.75" customHeight="1">
      <c r="A986" s="120"/>
      <c r="B986" s="120"/>
      <c r="C986" s="120"/>
      <c r="D986" s="162"/>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spans="1:46" ht="15.75" customHeight="1">
      <c r="A987" s="120"/>
      <c r="B987" s="120"/>
      <c r="C987" s="120"/>
      <c r="D987" s="162"/>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spans="1:46" ht="15.75" customHeight="1">
      <c r="A988" s="120"/>
      <c r="B988" s="120"/>
      <c r="C988" s="120"/>
      <c r="D988" s="162"/>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spans="1:46" ht="15.75" customHeight="1">
      <c r="A989" s="120"/>
      <c r="B989" s="120"/>
      <c r="C989" s="120"/>
      <c r="D989" s="162"/>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spans="1:46" ht="15.75" customHeight="1">
      <c r="A990" s="120"/>
      <c r="B990" s="120"/>
      <c r="C990" s="120"/>
      <c r="D990" s="162"/>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spans="1:46" ht="15.75" customHeight="1">
      <c r="A991" s="120"/>
      <c r="B991" s="120"/>
      <c r="C991" s="120"/>
      <c r="D991" s="162"/>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spans="1:46" ht="15.75" customHeight="1">
      <c r="A992" s="120"/>
      <c r="B992" s="120"/>
      <c r="C992" s="120"/>
      <c r="D992" s="162"/>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spans="1:46" ht="15.75" customHeight="1">
      <c r="A993" s="120"/>
      <c r="B993" s="120"/>
      <c r="C993" s="120"/>
      <c r="D993" s="162"/>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spans="1:46" ht="15.75" customHeight="1">
      <c r="A994" s="120"/>
      <c r="B994" s="120"/>
      <c r="C994" s="120"/>
      <c r="D994" s="162"/>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spans="1:46" ht="15.75" customHeight="1">
      <c r="A995" s="120"/>
      <c r="B995" s="120"/>
      <c r="C995" s="120"/>
      <c r="D995" s="162"/>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spans="1:46" ht="15.75" customHeight="1">
      <c r="A996" s="120"/>
      <c r="B996" s="120"/>
      <c r="C996" s="120"/>
      <c r="D996" s="162"/>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spans="1:46" ht="15.75" customHeight="1">
      <c r="A997" s="120"/>
      <c r="B997" s="120"/>
      <c r="C997" s="120"/>
      <c r="D997" s="162"/>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spans="1:46" ht="15.75" customHeight="1">
      <c r="A998" s="120"/>
      <c r="B998" s="120"/>
      <c r="C998" s="120"/>
      <c r="D998" s="162"/>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spans="1:46" ht="15.75" customHeight="1">
      <c r="A999" s="120"/>
      <c r="B999" s="120"/>
      <c r="C999" s="120"/>
      <c r="D999" s="162"/>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spans="1:46" ht="15.75" customHeight="1">
      <c r="A1000" s="120"/>
      <c r="B1000" s="120"/>
      <c r="C1000" s="120"/>
      <c r="D1000" s="162"/>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27">
    <mergeCell ref="A1:AT1"/>
    <mergeCell ref="D3:O3"/>
    <mergeCell ref="D4:O4"/>
    <mergeCell ref="D5:O5"/>
    <mergeCell ref="D6:O6"/>
    <mergeCell ref="D7:O7"/>
    <mergeCell ref="A10:AT10"/>
    <mergeCell ref="C13:F13"/>
    <mergeCell ref="C33:D33"/>
    <mergeCell ref="E33:F33"/>
    <mergeCell ref="G33:H33"/>
    <mergeCell ref="I33:J33"/>
    <mergeCell ref="A62:AA62"/>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T1000"/>
  <sheetViews>
    <sheetView workbookViewId="0">
      <pane xSplit="1" ySplit="8" topLeftCell="B12" activePane="bottomRight" state="frozen"/>
      <selection pane="bottomRight" activeCell="C12" sqref="C12"/>
      <selection pane="bottomLeft" activeCell="A9" sqref="A9"/>
      <selection pane="topRight" activeCell="B1" sqref="B1"/>
    </sheetView>
  </sheetViews>
  <sheetFormatPr defaultColWidth="14.42578125" defaultRowHeight="15" customHeight="1"/>
  <cols>
    <col min="1" max="2" width="26.28515625" customWidth="1"/>
    <col min="3" max="46" width="15.7109375" customWidth="1"/>
  </cols>
  <sheetData>
    <row r="1" spans="1:46" ht="21">
      <c r="A1" s="224" t="s">
        <v>96</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row>
    <row r="2" spans="1:46" ht="21">
      <c r="A2" s="155"/>
      <c r="B2" s="155"/>
      <c r="C2" s="155"/>
      <c r="D2" s="156"/>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row>
    <row r="3" spans="1:46" ht="19.5" customHeight="1">
      <c r="A3" s="157" t="s">
        <v>97</v>
      </c>
      <c r="B3" s="157"/>
      <c r="C3" s="157"/>
      <c r="D3" s="236" t="str">
        <f>IF('3-Datos generales'!H11="","",'3-Datos generales'!H11)</f>
        <v xml:space="preserve">Instituto Tecnológico de Costa Rica, Campus Tecnológico Local San Carlos </v>
      </c>
      <c r="E3" s="257"/>
      <c r="F3" s="257"/>
      <c r="G3" s="257"/>
      <c r="H3" s="257"/>
      <c r="I3" s="257"/>
      <c r="J3" s="257"/>
      <c r="K3" s="257"/>
      <c r="L3" s="257"/>
      <c r="M3" s="257"/>
      <c r="N3" s="257"/>
      <c r="O3" s="257"/>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spans="1:46" ht="19.5" customHeight="1">
      <c r="A4" s="157" t="s">
        <v>98</v>
      </c>
      <c r="B4" s="157"/>
      <c r="C4" s="157"/>
      <c r="D4" s="225"/>
      <c r="E4" s="253"/>
      <c r="F4" s="253"/>
      <c r="G4" s="253"/>
      <c r="H4" s="253"/>
      <c r="I4" s="253"/>
      <c r="J4" s="253"/>
      <c r="K4" s="253"/>
      <c r="L4" s="253"/>
      <c r="M4" s="253"/>
      <c r="N4" s="253"/>
      <c r="O4" s="25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spans="1:46" ht="19.5" customHeight="1">
      <c r="A5" s="157" t="s">
        <v>100</v>
      </c>
      <c r="B5" s="157"/>
      <c r="C5" s="157"/>
      <c r="D5" s="225"/>
      <c r="E5" s="253"/>
      <c r="F5" s="253"/>
      <c r="G5" s="253"/>
      <c r="H5" s="253"/>
      <c r="I5" s="253"/>
      <c r="J5" s="253"/>
      <c r="K5" s="253"/>
      <c r="L5" s="253"/>
      <c r="M5" s="253"/>
      <c r="N5" s="253"/>
      <c r="O5" s="253"/>
      <c r="P5" s="158"/>
      <c r="Q5" s="158"/>
      <c r="R5" s="158"/>
      <c r="S5" s="158"/>
      <c r="T5" s="158"/>
      <c r="U5" s="158"/>
      <c r="V5" s="158"/>
      <c r="W5" s="158"/>
      <c r="X5" s="158"/>
      <c r="Y5" s="158"/>
      <c r="Z5" s="158"/>
      <c r="AA5" s="158"/>
      <c r="AB5" s="158"/>
      <c r="AC5" s="158"/>
      <c r="AD5" s="158"/>
      <c r="AE5" s="158"/>
      <c r="AF5" s="158"/>
      <c r="AG5" s="158"/>
      <c r="AH5" s="158"/>
      <c r="AI5" s="158"/>
      <c r="AJ5" s="120"/>
      <c r="AK5" s="120"/>
      <c r="AL5" s="120"/>
      <c r="AM5" s="120"/>
      <c r="AN5" s="120"/>
      <c r="AO5" s="120"/>
      <c r="AP5" s="120"/>
      <c r="AQ5" s="120"/>
      <c r="AR5" s="120"/>
      <c r="AS5" s="120"/>
      <c r="AT5" s="120"/>
    </row>
    <row r="6" spans="1:46" ht="19.5" customHeight="1">
      <c r="A6" s="159" t="s">
        <v>101</v>
      </c>
      <c r="B6" s="159"/>
      <c r="C6" s="159"/>
      <c r="D6" s="225"/>
      <c r="E6" s="253"/>
      <c r="F6" s="253"/>
      <c r="G6" s="253"/>
      <c r="H6" s="253"/>
      <c r="I6" s="253"/>
      <c r="J6" s="253"/>
      <c r="K6" s="253"/>
      <c r="L6" s="253"/>
      <c r="M6" s="253"/>
      <c r="N6" s="253"/>
      <c r="O6" s="253"/>
      <c r="P6" s="120"/>
      <c r="Q6" s="120"/>
      <c r="R6" s="120"/>
      <c r="S6" s="120"/>
      <c r="T6" s="120"/>
      <c r="U6" s="120"/>
      <c r="V6" s="120"/>
      <c r="W6" s="120"/>
      <c r="X6" s="120"/>
      <c r="Y6" s="120"/>
      <c r="Z6" s="120"/>
      <c r="AA6" s="120"/>
      <c r="AB6" s="120"/>
      <c r="AC6" s="120"/>
      <c r="AD6" s="120"/>
      <c r="AE6" s="120"/>
      <c r="AF6" s="120"/>
      <c r="AG6" s="120"/>
      <c r="AH6" s="120"/>
      <c r="AI6" s="120"/>
      <c r="AJ6" s="160"/>
      <c r="AK6" s="160"/>
      <c r="AL6" s="160"/>
      <c r="AM6" s="160"/>
      <c r="AN6" s="160"/>
      <c r="AO6" s="160"/>
      <c r="AP6" s="160"/>
      <c r="AQ6" s="160"/>
      <c r="AR6" s="160"/>
      <c r="AS6" s="160"/>
      <c r="AT6" s="160"/>
    </row>
    <row r="7" spans="1:46" ht="19.5" customHeight="1">
      <c r="A7" s="159" t="s">
        <v>102</v>
      </c>
      <c r="B7" s="159"/>
      <c r="C7" s="159"/>
      <c r="D7" s="225"/>
      <c r="E7" s="253"/>
      <c r="F7" s="253"/>
      <c r="G7" s="253"/>
      <c r="H7" s="253"/>
      <c r="I7" s="253"/>
      <c r="J7" s="253"/>
      <c r="K7" s="253"/>
      <c r="L7" s="253"/>
      <c r="M7" s="253"/>
      <c r="N7" s="253"/>
      <c r="O7" s="253"/>
      <c r="P7" s="120"/>
      <c r="Q7" s="120"/>
      <c r="R7" s="120"/>
      <c r="S7" s="120"/>
      <c r="T7" s="120"/>
      <c r="U7" s="120"/>
      <c r="V7" s="120"/>
      <c r="W7" s="120"/>
      <c r="X7" s="120"/>
      <c r="Y7" s="120"/>
      <c r="Z7" s="120"/>
      <c r="AA7" s="120"/>
      <c r="AB7" s="120"/>
      <c r="AC7" s="120"/>
      <c r="AD7" s="120"/>
      <c r="AE7" s="120"/>
      <c r="AF7" s="120"/>
      <c r="AG7" s="120"/>
      <c r="AH7" s="120"/>
      <c r="AI7" s="120"/>
      <c r="AJ7" s="160"/>
      <c r="AK7" s="160"/>
      <c r="AL7" s="160"/>
      <c r="AM7" s="160"/>
      <c r="AN7" s="160"/>
      <c r="AO7" s="160"/>
      <c r="AP7" s="160"/>
      <c r="AQ7" s="160"/>
      <c r="AR7" s="160"/>
      <c r="AS7" s="160"/>
      <c r="AT7" s="160"/>
    </row>
    <row r="8" spans="1:46" ht="19.5" customHeight="1">
      <c r="A8" s="159" t="s">
        <v>104</v>
      </c>
      <c r="B8" s="159"/>
      <c r="C8" s="159"/>
      <c r="D8" s="225"/>
      <c r="E8" s="253"/>
      <c r="F8" s="253"/>
      <c r="G8" s="253"/>
      <c r="H8" s="253"/>
      <c r="I8" s="253"/>
      <c r="J8" s="253"/>
      <c r="K8" s="253"/>
      <c r="L8" s="253"/>
      <c r="M8" s="253"/>
      <c r="N8" s="253"/>
      <c r="O8" s="253"/>
      <c r="P8" s="120"/>
      <c r="Q8" s="120"/>
      <c r="R8" s="120"/>
      <c r="S8" s="120"/>
      <c r="T8" s="120"/>
      <c r="U8" s="120"/>
      <c r="V8" s="120"/>
      <c r="W8" s="120"/>
      <c r="X8" s="120"/>
      <c r="Y8" s="120"/>
      <c r="Z8" s="120"/>
      <c r="AA8" s="120"/>
      <c r="AB8" s="120"/>
      <c r="AC8" s="120"/>
      <c r="AD8" s="120"/>
      <c r="AE8" s="120"/>
      <c r="AF8" s="120"/>
      <c r="AG8" s="120"/>
      <c r="AH8" s="120"/>
      <c r="AI8" s="120"/>
      <c r="AJ8" s="160"/>
      <c r="AK8" s="160"/>
      <c r="AL8" s="160"/>
      <c r="AM8" s="160"/>
      <c r="AN8" s="160"/>
      <c r="AO8" s="160"/>
      <c r="AP8" s="160"/>
      <c r="AQ8" s="160"/>
      <c r="AR8" s="160"/>
      <c r="AS8" s="160"/>
      <c r="AT8" s="160"/>
    </row>
    <row r="9" spans="1:46" ht="19.5" customHeight="1">
      <c r="A9" s="159"/>
      <c r="B9" s="159"/>
      <c r="C9" s="159"/>
      <c r="D9" s="161"/>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21">
      <c r="A10" s="224" t="s">
        <v>106</v>
      </c>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row>
    <row r="11" spans="1:46" ht="19.5" customHeight="1">
      <c r="A11" s="120"/>
      <c r="B11" s="120"/>
      <c r="C11" s="120"/>
      <c r="D11" s="162"/>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row>
    <row r="12" spans="1:46" ht="19.5" customHeight="1">
      <c r="A12" s="120"/>
      <c r="B12" s="120"/>
      <c r="C12" s="120"/>
      <c r="D12" s="162"/>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row>
    <row r="13" spans="1:46" ht="19.5" customHeight="1">
      <c r="A13" s="6" t="s">
        <v>107</v>
      </c>
      <c r="B13" s="173"/>
      <c r="C13" s="230" t="s">
        <v>108</v>
      </c>
      <c r="D13" s="259"/>
      <c r="E13" s="259"/>
      <c r="F13" s="260"/>
      <c r="G13" s="237" t="s">
        <v>109</v>
      </c>
      <c r="H13" s="259"/>
      <c r="I13" s="259"/>
      <c r="J13" s="260"/>
      <c r="K13" s="230" t="s">
        <v>110</v>
      </c>
      <c r="L13" s="259"/>
      <c r="M13" s="259"/>
      <c r="N13" s="260"/>
      <c r="O13" s="237" t="s">
        <v>111</v>
      </c>
      <c r="P13" s="259"/>
      <c r="Q13" s="259"/>
      <c r="R13" s="260"/>
      <c r="S13" s="230" t="s">
        <v>112</v>
      </c>
      <c r="T13" s="259"/>
      <c r="U13" s="259"/>
      <c r="V13" s="260"/>
      <c r="W13" s="237" t="s">
        <v>113</v>
      </c>
      <c r="X13" s="259"/>
      <c r="Y13" s="259"/>
      <c r="Z13" s="261"/>
      <c r="AA13" s="163"/>
      <c r="AB13" s="163"/>
      <c r="AC13" s="163"/>
      <c r="AD13" s="163"/>
      <c r="AE13" s="163"/>
      <c r="AF13" s="163"/>
      <c r="AG13" s="163"/>
      <c r="AH13" s="163"/>
      <c r="AI13" s="163"/>
      <c r="AJ13" s="163"/>
      <c r="AK13" s="163"/>
      <c r="AL13" s="163"/>
      <c r="AM13" s="163"/>
      <c r="AN13" s="163"/>
      <c r="AO13" s="163"/>
      <c r="AP13" s="163"/>
      <c r="AQ13" s="163"/>
      <c r="AR13" s="163"/>
      <c r="AS13" s="163"/>
      <c r="AT13" s="163"/>
    </row>
    <row r="14" spans="1:46" ht="72">
      <c r="A14" s="6" t="s">
        <v>114</v>
      </c>
      <c r="B14" s="7" t="s">
        <v>115</v>
      </c>
      <c r="C14" s="8" t="s">
        <v>116</v>
      </c>
      <c r="D14" s="9" t="s">
        <v>117</v>
      </c>
      <c r="E14" s="10" t="s">
        <v>118</v>
      </c>
      <c r="F14" s="10" t="s">
        <v>119</v>
      </c>
      <c r="G14" s="11" t="s">
        <v>116</v>
      </c>
      <c r="H14" s="5" t="s">
        <v>117</v>
      </c>
      <c r="I14" s="5" t="s">
        <v>118</v>
      </c>
      <c r="J14" s="5" t="s">
        <v>119</v>
      </c>
      <c r="K14" s="8" t="s">
        <v>116</v>
      </c>
      <c r="L14" s="10" t="s">
        <v>117</v>
      </c>
      <c r="M14" s="10" t="s">
        <v>118</v>
      </c>
      <c r="N14" s="10" t="s">
        <v>119</v>
      </c>
      <c r="O14" s="11" t="s">
        <v>116</v>
      </c>
      <c r="P14" s="5" t="s">
        <v>117</v>
      </c>
      <c r="Q14" s="5" t="s">
        <v>118</v>
      </c>
      <c r="R14" s="5" t="s">
        <v>119</v>
      </c>
      <c r="S14" s="8" t="s">
        <v>116</v>
      </c>
      <c r="T14" s="10" t="s">
        <v>117</v>
      </c>
      <c r="U14" s="10" t="s">
        <v>118</v>
      </c>
      <c r="V14" s="10" t="s">
        <v>119</v>
      </c>
      <c r="W14" s="11" t="s">
        <v>116</v>
      </c>
      <c r="X14" s="5" t="s">
        <v>117</v>
      </c>
      <c r="Y14" s="5" t="s">
        <v>118</v>
      </c>
      <c r="Z14" s="5" t="s">
        <v>119</v>
      </c>
      <c r="AA14" s="163"/>
      <c r="AB14" s="163"/>
      <c r="AC14" s="163"/>
      <c r="AD14" s="163"/>
      <c r="AE14" s="163"/>
      <c r="AF14" s="163"/>
      <c r="AG14" s="163"/>
      <c r="AH14" s="163"/>
      <c r="AI14" s="163"/>
      <c r="AJ14" s="163"/>
      <c r="AK14" s="163"/>
      <c r="AL14" s="163"/>
      <c r="AM14" s="163"/>
      <c r="AN14" s="163"/>
      <c r="AO14" s="163"/>
      <c r="AP14" s="163"/>
      <c r="AQ14" s="163"/>
      <c r="AR14" s="163"/>
      <c r="AS14" s="163"/>
      <c r="AT14" s="163"/>
    </row>
    <row r="15" spans="1:46" ht="18" customHeight="1">
      <c r="A15" s="12" t="s">
        <v>120</v>
      </c>
      <c r="B15" s="174"/>
      <c r="C15" s="17"/>
      <c r="D15" s="18"/>
      <c r="E15" s="15"/>
      <c r="F15" s="16" t="str">
        <f t="shared" ref="F15:F26" si="0">IF(C15=0," ",E15/C15)</f>
        <v xml:space="preserve"> </v>
      </c>
      <c r="G15" s="17"/>
      <c r="H15" s="18"/>
      <c r="I15" s="15"/>
      <c r="J15" s="16" t="str">
        <f t="shared" ref="J15:J26" si="1">IF(G15=0," ",I15/G15)</f>
        <v xml:space="preserve"> </v>
      </c>
      <c r="K15" s="17"/>
      <c r="L15" s="18"/>
      <c r="M15" s="15"/>
      <c r="N15" s="15" t="str">
        <f t="shared" ref="N15:N26" si="2">IF(K15=0,"",M15/K15)</f>
        <v/>
      </c>
      <c r="O15" s="17"/>
      <c r="P15" s="18"/>
      <c r="Q15" s="15"/>
      <c r="R15" s="15" t="str">
        <f t="shared" ref="R15:R26" si="3">IF(O15=0,"",Q15/O15)</f>
        <v/>
      </c>
      <c r="S15" s="17"/>
      <c r="T15" s="18"/>
      <c r="U15" s="15"/>
      <c r="V15" s="15" t="str">
        <f t="shared" ref="V15:V26" si="4">IF(S15=0,"",U15/S15)</f>
        <v/>
      </c>
      <c r="W15" s="17"/>
      <c r="X15" s="18"/>
      <c r="Y15" s="15"/>
      <c r="Z15" s="16" t="str">
        <f t="shared" ref="Z15:Z26" si="5">IF(W15=""," ",Y15/W15)</f>
        <v xml:space="preserve"> </v>
      </c>
      <c r="AA15" s="136"/>
      <c r="AB15" s="136"/>
      <c r="AC15" s="136"/>
      <c r="AD15" s="136"/>
      <c r="AE15" s="136"/>
      <c r="AF15" s="136"/>
      <c r="AG15" s="136"/>
      <c r="AH15" s="136"/>
      <c r="AI15" s="136"/>
      <c r="AJ15" s="136"/>
      <c r="AK15" s="136"/>
      <c r="AL15" s="136"/>
      <c r="AM15" s="136"/>
      <c r="AN15" s="136"/>
      <c r="AO15" s="136"/>
      <c r="AP15" s="136"/>
      <c r="AQ15" s="136"/>
      <c r="AR15" s="136"/>
      <c r="AS15" s="136"/>
      <c r="AT15" s="136"/>
    </row>
    <row r="16" spans="1:46" ht="18" customHeight="1">
      <c r="A16" s="19" t="s">
        <v>121</v>
      </c>
      <c r="B16" s="74"/>
      <c r="C16" s="17"/>
      <c r="D16" s="18"/>
      <c r="E16" s="15"/>
      <c r="F16" s="16" t="str">
        <f t="shared" si="0"/>
        <v xml:space="preserve"> </v>
      </c>
      <c r="G16" s="17"/>
      <c r="H16" s="18"/>
      <c r="I16" s="15"/>
      <c r="J16" s="16" t="str">
        <f t="shared" si="1"/>
        <v xml:space="preserve"> </v>
      </c>
      <c r="K16" s="17"/>
      <c r="L16" s="18"/>
      <c r="M16" s="15"/>
      <c r="N16" s="15" t="str">
        <f t="shared" si="2"/>
        <v/>
      </c>
      <c r="O16" s="17"/>
      <c r="P16" s="18"/>
      <c r="Q16" s="15"/>
      <c r="R16" s="15" t="str">
        <f t="shared" si="3"/>
        <v/>
      </c>
      <c r="S16" s="17"/>
      <c r="T16" s="18"/>
      <c r="U16" s="15"/>
      <c r="V16" s="15" t="str">
        <f t="shared" si="4"/>
        <v/>
      </c>
      <c r="W16" s="17"/>
      <c r="X16" s="18"/>
      <c r="Y16" s="15"/>
      <c r="Z16" s="16" t="str">
        <f t="shared" si="5"/>
        <v xml:space="preserve"> </v>
      </c>
      <c r="AA16" s="136"/>
      <c r="AB16" s="136"/>
      <c r="AC16" s="136"/>
      <c r="AD16" s="136"/>
      <c r="AE16" s="136"/>
      <c r="AF16" s="136"/>
      <c r="AG16" s="136"/>
      <c r="AH16" s="136"/>
      <c r="AI16" s="136"/>
      <c r="AJ16" s="136"/>
      <c r="AK16" s="136"/>
      <c r="AL16" s="136"/>
      <c r="AM16" s="136"/>
      <c r="AN16" s="136"/>
      <c r="AO16" s="136"/>
      <c r="AP16" s="136"/>
      <c r="AQ16" s="136"/>
      <c r="AR16" s="136"/>
      <c r="AS16" s="136"/>
      <c r="AT16" s="136"/>
    </row>
    <row r="17" spans="1:46" ht="18" customHeight="1">
      <c r="A17" s="19" t="s">
        <v>122</v>
      </c>
      <c r="B17" s="74"/>
      <c r="C17" s="17"/>
      <c r="D17" s="18"/>
      <c r="E17" s="15"/>
      <c r="F17" s="16" t="str">
        <f t="shared" si="0"/>
        <v xml:space="preserve"> </v>
      </c>
      <c r="G17" s="17"/>
      <c r="H17" s="18"/>
      <c r="I17" s="15"/>
      <c r="J17" s="16" t="str">
        <f t="shared" si="1"/>
        <v xml:space="preserve"> </v>
      </c>
      <c r="K17" s="17"/>
      <c r="L17" s="18"/>
      <c r="M17" s="15"/>
      <c r="N17" s="15" t="str">
        <f t="shared" si="2"/>
        <v/>
      </c>
      <c r="O17" s="17"/>
      <c r="P17" s="18"/>
      <c r="Q17" s="15"/>
      <c r="R17" s="15" t="str">
        <f t="shared" si="3"/>
        <v/>
      </c>
      <c r="S17" s="17"/>
      <c r="T17" s="18"/>
      <c r="U17" s="15"/>
      <c r="V17" s="15" t="str">
        <f t="shared" si="4"/>
        <v/>
      </c>
      <c r="W17" s="17"/>
      <c r="X17" s="18"/>
      <c r="Y17" s="15"/>
      <c r="Z17" s="16" t="str">
        <f t="shared" si="5"/>
        <v xml:space="preserve"> </v>
      </c>
      <c r="AA17" s="136"/>
      <c r="AB17" s="136"/>
      <c r="AC17" s="136"/>
      <c r="AD17" s="136"/>
      <c r="AE17" s="136"/>
      <c r="AF17" s="136"/>
      <c r="AG17" s="136"/>
      <c r="AH17" s="136"/>
      <c r="AI17" s="136"/>
      <c r="AJ17" s="136"/>
      <c r="AK17" s="136"/>
      <c r="AL17" s="136"/>
      <c r="AM17" s="136"/>
      <c r="AN17" s="136"/>
      <c r="AO17" s="136"/>
      <c r="AP17" s="136"/>
      <c r="AQ17" s="136"/>
      <c r="AR17" s="136"/>
      <c r="AS17" s="136"/>
      <c r="AT17" s="136"/>
    </row>
    <row r="18" spans="1:46" ht="18" customHeight="1">
      <c r="A18" s="19" t="s">
        <v>123</v>
      </c>
      <c r="B18" s="74"/>
      <c r="C18" s="17"/>
      <c r="D18" s="18"/>
      <c r="E18" s="15"/>
      <c r="F18" s="16" t="str">
        <f t="shared" si="0"/>
        <v xml:space="preserve"> </v>
      </c>
      <c r="G18" s="17"/>
      <c r="H18" s="18"/>
      <c r="I18" s="15"/>
      <c r="J18" s="16" t="str">
        <f t="shared" si="1"/>
        <v xml:space="preserve"> </v>
      </c>
      <c r="K18" s="17"/>
      <c r="L18" s="18"/>
      <c r="M18" s="15"/>
      <c r="N18" s="15" t="str">
        <f t="shared" si="2"/>
        <v/>
      </c>
      <c r="O18" s="17"/>
      <c r="P18" s="18"/>
      <c r="Q18" s="15"/>
      <c r="R18" s="15" t="str">
        <f t="shared" si="3"/>
        <v/>
      </c>
      <c r="S18" s="17"/>
      <c r="T18" s="18"/>
      <c r="U18" s="15"/>
      <c r="V18" s="15" t="str">
        <f t="shared" si="4"/>
        <v/>
      </c>
      <c r="W18" s="17"/>
      <c r="X18" s="18"/>
      <c r="Y18" s="15"/>
      <c r="Z18" s="16" t="str">
        <f t="shared" si="5"/>
        <v xml:space="preserve"> </v>
      </c>
      <c r="AA18" s="136"/>
      <c r="AB18" s="136"/>
      <c r="AC18" s="136"/>
      <c r="AD18" s="136"/>
      <c r="AE18" s="136"/>
      <c r="AF18" s="136"/>
      <c r="AG18" s="136"/>
      <c r="AH18" s="136"/>
      <c r="AI18" s="136"/>
      <c r="AJ18" s="136"/>
      <c r="AK18" s="136"/>
      <c r="AL18" s="136"/>
      <c r="AM18" s="136"/>
      <c r="AN18" s="136"/>
      <c r="AO18" s="136"/>
      <c r="AP18" s="136"/>
      <c r="AQ18" s="136"/>
      <c r="AR18" s="136"/>
      <c r="AS18" s="136"/>
      <c r="AT18" s="136"/>
    </row>
    <row r="19" spans="1:46" ht="18" customHeight="1">
      <c r="A19" s="19" t="s">
        <v>124</v>
      </c>
      <c r="B19" s="74"/>
      <c r="C19" s="17"/>
      <c r="D19" s="18"/>
      <c r="E19" s="15"/>
      <c r="F19" s="16" t="str">
        <f t="shared" si="0"/>
        <v xml:space="preserve"> </v>
      </c>
      <c r="G19" s="17"/>
      <c r="H19" s="18"/>
      <c r="I19" s="15"/>
      <c r="J19" s="16" t="str">
        <f t="shared" si="1"/>
        <v xml:space="preserve"> </v>
      </c>
      <c r="K19" s="17"/>
      <c r="L19" s="18"/>
      <c r="M19" s="15"/>
      <c r="N19" s="15" t="str">
        <f t="shared" si="2"/>
        <v/>
      </c>
      <c r="O19" s="17"/>
      <c r="P19" s="18"/>
      <c r="Q19" s="15"/>
      <c r="R19" s="15" t="str">
        <f t="shared" si="3"/>
        <v/>
      </c>
      <c r="S19" s="17"/>
      <c r="T19" s="18"/>
      <c r="U19" s="15"/>
      <c r="V19" s="15" t="str">
        <f t="shared" si="4"/>
        <v/>
      </c>
      <c r="W19" s="17"/>
      <c r="X19" s="18"/>
      <c r="Y19" s="15"/>
      <c r="Z19" s="16" t="str">
        <f t="shared" si="5"/>
        <v xml:space="preserve"> </v>
      </c>
      <c r="AA19" s="136"/>
      <c r="AB19" s="136"/>
      <c r="AC19" s="136"/>
      <c r="AD19" s="136"/>
      <c r="AE19" s="136"/>
      <c r="AF19" s="136"/>
      <c r="AG19" s="136"/>
      <c r="AH19" s="136"/>
      <c r="AI19" s="136"/>
      <c r="AJ19" s="136"/>
      <c r="AK19" s="136"/>
      <c r="AL19" s="136"/>
      <c r="AM19" s="136"/>
      <c r="AN19" s="136"/>
      <c r="AO19" s="136"/>
      <c r="AP19" s="136"/>
      <c r="AQ19" s="136"/>
      <c r="AR19" s="136"/>
      <c r="AS19" s="136"/>
      <c r="AT19" s="136"/>
    </row>
    <row r="20" spans="1:46" ht="18" customHeight="1">
      <c r="A20" s="19" t="s">
        <v>125</v>
      </c>
      <c r="B20" s="74"/>
      <c r="C20" s="17"/>
      <c r="D20" s="18"/>
      <c r="E20" s="15"/>
      <c r="F20" s="16" t="str">
        <f t="shared" si="0"/>
        <v xml:space="preserve"> </v>
      </c>
      <c r="G20" s="17"/>
      <c r="H20" s="18"/>
      <c r="I20" s="15"/>
      <c r="J20" s="16" t="str">
        <f t="shared" si="1"/>
        <v xml:space="preserve"> </v>
      </c>
      <c r="K20" s="17"/>
      <c r="L20" s="18"/>
      <c r="M20" s="15"/>
      <c r="N20" s="15" t="str">
        <f t="shared" si="2"/>
        <v/>
      </c>
      <c r="O20" s="17"/>
      <c r="P20" s="18"/>
      <c r="Q20" s="15"/>
      <c r="R20" s="15" t="str">
        <f t="shared" si="3"/>
        <v/>
      </c>
      <c r="S20" s="17"/>
      <c r="T20" s="18"/>
      <c r="U20" s="15"/>
      <c r="V20" s="15" t="str">
        <f t="shared" si="4"/>
        <v/>
      </c>
      <c r="W20" s="17"/>
      <c r="X20" s="18"/>
      <c r="Y20" s="15"/>
      <c r="Z20" s="16" t="str">
        <f t="shared" si="5"/>
        <v xml:space="preserve"> </v>
      </c>
      <c r="AA20" s="136"/>
      <c r="AB20" s="136"/>
      <c r="AC20" s="136"/>
      <c r="AD20" s="136"/>
      <c r="AE20" s="136"/>
      <c r="AF20" s="136"/>
      <c r="AG20" s="136"/>
      <c r="AH20" s="136"/>
      <c r="AI20" s="136"/>
      <c r="AJ20" s="136"/>
      <c r="AK20" s="136"/>
      <c r="AL20" s="136"/>
      <c r="AM20" s="136"/>
      <c r="AN20" s="136"/>
      <c r="AO20" s="136"/>
      <c r="AP20" s="136"/>
      <c r="AQ20" s="136"/>
      <c r="AR20" s="136"/>
      <c r="AS20" s="136"/>
      <c r="AT20" s="136"/>
    </row>
    <row r="21" spans="1:46" ht="18" customHeight="1">
      <c r="A21" s="12" t="s">
        <v>126</v>
      </c>
      <c r="B21" s="174"/>
      <c r="C21" s="17"/>
      <c r="D21" s="18"/>
      <c r="E21" s="15"/>
      <c r="F21" s="16" t="str">
        <f t="shared" si="0"/>
        <v xml:space="preserve"> </v>
      </c>
      <c r="G21" s="17"/>
      <c r="H21" s="18"/>
      <c r="I21" s="15"/>
      <c r="J21" s="16" t="str">
        <f t="shared" si="1"/>
        <v xml:space="preserve"> </v>
      </c>
      <c r="K21" s="17"/>
      <c r="L21" s="18"/>
      <c r="M21" s="15"/>
      <c r="N21" s="15" t="str">
        <f t="shared" si="2"/>
        <v/>
      </c>
      <c r="O21" s="17"/>
      <c r="P21" s="18"/>
      <c r="Q21" s="15"/>
      <c r="R21" s="15" t="str">
        <f t="shared" si="3"/>
        <v/>
      </c>
      <c r="S21" s="17"/>
      <c r="T21" s="18"/>
      <c r="U21" s="15"/>
      <c r="V21" s="15" t="str">
        <f t="shared" si="4"/>
        <v/>
      </c>
      <c r="W21" s="17"/>
      <c r="X21" s="18"/>
      <c r="Y21" s="15"/>
      <c r="Z21" s="16" t="str">
        <f t="shared" si="5"/>
        <v xml:space="preserve"> </v>
      </c>
      <c r="AA21" s="136"/>
      <c r="AB21" s="136"/>
      <c r="AC21" s="136"/>
      <c r="AD21" s="136"/>
      <c r="AE21" s="136"/>
      <c r="AF21" s="136"/>
      <c r="AG21" s="136"/>
      <c r="AH21" s="136"/>
      <c r="AI21" s="136"/>
      <c r="AJ21" s="136"/>
      <c r="AK21" s="136"/>
      <c r="AL21" s="136"/>
      <c r="AM21" s="136"/>
      <c r="AN21" s="136"/>
      <c r="AO21" s="136"/>
      <c r="AP21" s="136"/>
      <c r="AQ21" s="136"/>
      <c r="AR21" s="136"/>
      <c r="AS21" s="136"/>
      <c r="AT21" s="136"/>
    </row>
    <row r="22" spans="1:46" ht="18" customHeight="1">
      <c r="A22" s="19" t="s">
        <v>127</v>
      </c>
      <c r="B22" s="74"/>
      <c r="C22" s="17"/>
      <c r="D22" s="18"/>
      <c r="E22" s="15"/>
      <c r="F22" s="16" t="str">
        <f t="shared" si="0"/>
        <v xml:space="preserve"> </v>
      </c>
      <c r="G22" s="17"/>
      <c r="H22" s="18"/>
      <c r="I22" s="15"/>
      <c r="J22" s="16" t="str">
        <f t="shared" si="1"/>
        <v xml:space="preserve"> </v>
      </c>
      <c r="K22" s="17"/>
      <c r="L22" s="18"/>
      <c r="M22" s="15"/>
      <c r="N22" s="15" t="str">
        <f t="shared" si="2"/>
        <v/>
      </c>
      <c r="O22" s="17"/>
      <c r="P22" s="18"/>
      <c r="Q22" s="15"/>
      <c r="R22" s="15" t="str">
        <f t="shared" si="3"/>
        <v/>
      </c>
      <c r="S22" s="17"/>
      <c r="T22" s="18"/>
      <c r="U22" s="15"/>
      <c r="V22" s="15" t="str">
        <f t="shared" si="4"/>
        <v/>
      </c>
      <c r="W22" s="17"/>
      <c r="X22" s="18"/>
      <c r="Y22" s="15"/>
      <c r="Z22" s="16" t="str">
        <f t="shared" si="5"/>
        <v xml:space="preserve"> </v>
      </c>
      <c r="AA22" s="136"/>
      <c r="AB22" s="136"/>
      <c r="AC22" s="136"/>
      <c r="AD22" s="136"/>
      <c r="AE22" s="136"/>
      <c r="AF22" s="136"/>
      <c r="AG22" s="136"/>
      <c r="AH22" s="136"/>
      <c r="AI22" s="136"/>
      <c r="AJ22" s="136"/>
      <c r="AK22" s="136"/>
      <c r="AL22" s="136"/>
      <c r="AM22" s="136"/>
      <c r="AN22" s="136"/>
      <c r="AO22" s="136"/>
      <c r="AP22" s="136"/>
      <c r="AQ22" s="136"/>
      <c r="AR22" s="136"/>
      <c r="AS22" s="136"/>
      <c r="AT22" s="136"/>
    </row>
    <row r="23" spans="1:46" ht="18" customHeight="1">
      <c r="A23" s="12" t="s">
        <v>128</v>
      </c>
      <c r="B23" s="174"/>
      <c r="C23" s="17"/>
      <c r="D23" s="18"/>
      <c r="E23" s="15"/>
      <c r="F23" s="16" t="str">
        <f t="shared" si="0"/>
        <v xml:space="preserve"> </v>
      </c>
      <c r="G23" s="17"/>
      <c r="H23" s="18"/>
      <c r="I23" s="15"/>
      <c r="J23" s="16" t="str">
        <f t="shared" si="1"/>
        <v xml:space="preserve"> </v>
      </c>
      <c r="K23" s="17"/>
      <c r="L23" s="18"/>
      <c r="M23" s="15"/>
      <c r="N23" s="15" t="str">
        <f t="shared" si="2"/>
        <v/>
      </c>
      <c r="O23" s="17"/>
      <c r="P23" s="18"/>
      <c r="Q23" s="15"/>
      <c r="R23" s="15" t="str">
        <f t="shared" si="3"/>
        <v/>
      </c>
      <c r="S23" s="17"/>
      <c r="T23" s="18"/>
      <c r="U23" s="15"/>
      <c r="V23" s="15" t="str">
        <f t="shared" si="4"/>
        <v/>
      </c>
      <c r="W23" s="17"/>
      <c r="X23" s="18"/>
      <c r="Y23" s="15"/>
      <c r="Z23" s="16" t="str">
        <f t="shared" si="5"/>
        <v xml:space="preserve"> </v>
      </c>
      <c r="AA23" s="136"/>
      <c r="AB23" s="136"/>
      <c r="AC23" s="136"/>
      <c r="AD23" s="136"/>
      <c r="AE23" s="136"/>
      <c r="AF23" s="136"/>
      <c r="AG23" s="136"/>
      <c r="AH23" s="136"/>
      <c r="AI23" s="136"/>
      <c r="AJ23" s="136"/>
      <c r="AK23" s="136"/>
      <c r="AL23" s="136"/>
      <c r="AM23" s="136"/>
      <c r="AN23" s="136"/>
      <c r="AO23" s="136"/>
      <c r="AP23" s="136"/>
      <c r="AQ23" s="136"/>
      <c r="AR23" s="136"/>
      <c r="AS23" s="136"/>
      <c r="AT23" s="136"/>
    </row>
    <row r="24" spans="1:46" ht="18" customHeight="1">
      <c r="A24" s="19" t="s">
        <v>129</v>
      </c>
      <c r="B24" s="74"/>
      <c r="C24" s="17"/>
      <c r="D24" s="18"/>
      <c r="E24" s="15"/>
      <c r="F24" s="16" t="str">
        <f t="shared" si="0"/>
        <v xml:space="preserve"> </v>
      </c>
      <c r="G24" s="17"/>
      <c r="H24" s="18"/>
      <c r="I24" s="15"/>
      <c r="J24" s="16" t="str">
        <f t="shared" si="1"/>
        <v xml:space="preserve"> </v>
      </c>
      <c r="K24" s="17"/>
      <c r="L24" s="18"/>
      <c r="M24" s="15"/>
      <c r="N24" s="15" t="str">
        <f t="shared" si="2"/>
        <v/>
      </c>
      <c r="O24" s="17"/>
      <c r="P24" s="18"/>
      <c r="Q24" s="15"/>
      <c r="R24" s="15" t="str">
        <f t="shared" si="3"/>
        <v/>
      </c>
      <c r="S24" s="17"/>
      <c r="T24" s="18"/>
      <c r="U24" s="15"/>
      <c r="V24" s="15" t="str">
        <f t="shared" si="4"/>
        <v/>
      </c>
      <c r="W24" s="17"/>
      <c r="X24" s="18"/>
      <c r="Y24" s="15"/>
      <c r="Z24" s="16" t="str">
        <f t="shared" si="5"/>
        <v xml:space="preserve"> </v>
      </c>
      <c r="AA24" s="136"/>
      <c r="AB24" s="136"/>
      <c r="AC24" s="136"/>
      <c r="AD24" s="136"/>
      <c r="AE24" s="136"/>
      <c r="AF24" s="136"/>
      <c r="AG24" s="136"/>
      <c r="AH24" s="136"/>
      <c r="AI24" s="136"/>
      <c r="AJ24" s="136"/>
      <c r="AK24" s="136"/>
      <c r="AL24" s="136"/>
      <c r="AM24" s="136"/>
      <c r="AN24" s="136"/>
      <c r="AO24" s="136"/>
      <c r="AP24" s="136"/>
      <c r="AQ24" s="136"/>
      <c r="AR24" s="136"/>
      <c r="AS24" s="136"/>
      <c r="AT24" s="136"/>
    </row>
    <row r="25" spans="1:46" ht="18" customHeight="1">
      <c r="A25" s="12" t="s">
        <v>130</v>
      </c>
      <c r="B25" s="174"/>
      <c r="C25" s="17"/>
      <c r="D25" s="18"/>
      <c r="E25" s="15"/>
      <c r="F25" s="16" t="str">
        <f t="shared" si="0"/>
        <v xml:space="preserve"> </v>
      </c>
      <c r="G25" s="17"/>
      <c r="H25" s="18"/>
      <c r="I25" s="15"/>
      <c r="J25" s="16" t="str">
        <f t="shared" si="1"/>
        <v xml:space="preserve"> </v>
      </c>
      <c r="K25" s="17"/>
      <c r="L25" s="18"/>
      <c r="M25" s="15"/>
      <c r="N25" s="15" t="str">
        <f t="shared" si="2"/>
        <v/>
      </c>
      <c r="O25" s="17"/>
      <c r="P25" s="18"/>
      <c r="Q25" s="15"/>
      <c r="R25" s="15" t="str">
        <f t="shared" si="3"/>
        <v/>
      </c>
      <c r="S25" s="17"/>
      <c r="T25" s="18"/>
      <c r="U25" s="15"/>
      <c r="V25" s="15" t="str">
        <f t="shared" si="4"/>
        <v/>
      </c>
      <c r="W25" s="17"/>
      <c r="X25" s="18"/>
      <c r="Y25" s="15"/>
      <c r="Z25" s="16" t="str">
        <f t="shared" si="5"/>
        <v xml:space="preserve"> </v>
      </c>
      <c r="AA25" s="136"/>
      <c r="AB25" s="136"/>
      <c r="AC25" s="136"/>
      <c r="AD25" s="136"/>
      <c r="AE25" s="136"/>
      <c r="AF25" s="136"/>
      <c r="AG25" s="136"/>
      <c r="AH25" s="136"/>
      <c r="AI25" s="136"/>
      <c r="AJ25" s="136"/>
      <c r="AK25" s="136"/>
      <c r="AL25" s="136"/>
      <c r="AM25" s="136"/>
      <c r="AN25" s="136"/>
      <c r="AO25" s="136"/>
      <c r="AP25" s="136"/>
      <c r="AQ25" s="136"/>
      <c r="AR25" s="136"/>
      <c r="AS25" s="136"/>
      <c r="AT25" s="136"/>
    </row>
    <row r="26" spans="1:46" ht="18" customHeight="1">
      <c r="A26" s="19" t="s">
        <v>131</v>
      </c>
      <c r="B26" s="74"/>
      <c r="C26" s="17"/>
      <c r="D26" s="18"/>
      <c r="E26" s="15"/>
      <c r="F26" s="16" t="str">
        <f t="shared" si="0"/>
        <v xml:space="preserve"> </v>
      </c>
      <c r="G26" s="17"/>
      <c r="H26" s="18"/>
      <c r="I26" s="15"/>
      <c r="J26" s="16" t="str">
        <f t="shared" si="1"/>
        <v xml:space="preserve"> </v>
      </c>
      <c r="K26" s="17"/>
      <c r="L26" s="18"/>
      <c r="M26" s="15"/>
      <c r="N26" s="15" t="str">
        <f t="shared" si="2"/>
        <v/>
      </c>
      <c r="O26" s="17"/>
      <c r="P26" s="18"/>
      <c r="Q26" s="15"/>
      <c r="R26" s="15" t="str">
        <f t="shared" si="3"/>
        <v/>
      </c>
      <c r="S26" s="17"/>
      <c r="T26" s="18"/>
      <c r="U26" s="15"/>
      <c r="V26" s="15" t="str">
        <f t="shared" si="4"/>
        <v/>
      </c>
      <c r="W26" s="17"/>
      <c r="X26" s="18"/>
      <c r="Y26" s="15"/>
      <c r="Z26" s="16" t="str">
        <f t="shared" si="5"/>
        <v xml:space="preserve"> </v>
      </c>
      <c r="AA26" s="136"/>
      <c r="AB26" s="136"/>
      <c r="AC26" s="136"/>
      <c r="AD26" s="136"/>
      <c r="AE26" s="136"/>
      <c r="AF26" s="136"/>
      <c r="AG26" s="136"/>
      <c r="AH26" s="136"/>
      <c r="AI26" s="136"/>
      <c r="AJ26" s="136"/>
      <c r="AK26" s="136"/>
      <c r="AL26" s="136"/>
      <c r="AM26" s="136"/>
      <c r="AN26" s="136"/>
      <c r="AO26" s="136"/>
      <c r="AP26" s="136"/>
      <c r="AQ26" s="136"/>
      <c r="AR26" s="136"/>
      <c r="AS26" s="136"/>
      <c r="AT26" s="136"/>
    </row>
    <row r="27" spans="1:46" ht="18" customHeight="1">
      <c r="A27" s="24" t="s">
        <v>132</v>
      </c>
      <c r="B27" s="25"/>
      <c r="C27" s="26">
        <f t="shared" ref="C27:Z27" si="6">IF(SUM(C15:C26)=0,0,SUM(C15:C26))</f>
        <v>0</v>
      </c>
      <c r="D27" s="73">
        <f t="shared" si="6"/>
        <v>0</v>
      </c>
      <c r="E27" s="27">
        <f t="shared" si="6"/>
        <v>0</v>
      </c>
      <c r="F27" s="27">
        <f t="shared" si="6"/>
        <v>0</v>
      </c>
      <c r="G27" s="28">
        <f t="shared" si="6"/>
        <v>0</v>
      </c>
      <c r="H27" s="29">
        <f t="shared" si="6"/>
        <v>0</v>
      </c>
      <c r="I27" s="28">
        <f t="shared" si="6"/>
        <v>0</v>
      </c>
      <c r="J27" s="28">
        <f t="shared" si="6"/>
        <v>0</v>
      </c>
      <c r="K27" s="26">
        <f t="shared" si="6"/>
        <v>0</v>
      </c>
      <c r="L27" s="30">
        <f t="shared" si="6"/>
        <v>0</v>
      </c>
      <c r="M27" s="26">
        <f t="shared" si="6"/>
        <v>0</v>
      </c>
      <c r="N27" s="26">
        <f t="shared" si="6"/>
        <v>0</v>
      </c>
      <c r="O27" s="31">
        <f t="shared" si="6"/>
        <v>0</v>
      </c>
      <c r="P27" s="30">
        <f t="shared" si="6"/>
        <v>0</v>
      </c>
      <c r="Q27" s="26">
        <f t="shared" si="6"/>
        <v>0</v>
      </c>
      <c r="R27" s="26">
        <f t="shared" si="6"/>
        <v>0</v>
      </c>
      <c r="S27" s="31">
        <f t="shared" si="6"/>
        <v>0</v>
      </c>
      <c r="T27" s="30">
        <f t="shared" si="6"/>
        <v>0</v>
      </c>
      <c r="U27" s="26">
        <f t="shared" si="6"/>
        <v>0</v>
      </c>
      <c r="V27" s="26">
        <f t="shared" si="6"/>
        <v>0</v>
      </c>
      <c r="W27" s="28">
        <f t="shared" si="6"/>
        <v>0</v>
      </c>
      <c r="X27" s="29">
        <f t="shared" si="6"/>
        <v>0</v>
      </c>
      <c r="Y27" s="28">
        <f t="shared" si="6"/>
        <v>0</v>
      </c>
      <c r="Z27" s="28">
        <f t="shared" si="6"/>
        <v>0</v>
      </c>
      <c r="AA27" s="157"/>
      <c r="AB27" s="157"/>
      <c r="AC27" s="157"/>
      <c r="AD27" s="157"/>
      <c r="AE27" s="157"/>
      <c r="AF27" s="157"/>
      <c r="AG27" s="157"/>
      <c r="AH27" s="157"/>
      <c r="AI27" s="157"/>
      <c r="AJ27" s="157"/>
      <c r="AK27" s="157"/>
      <c r="AL27" s="157"/>
      <c r="AM27" s="157"/>
      <c r="AN27" s="157"/>
      <c r="AO27" s="157"/>
      <c r="AP27" s="157"/>
      <c r="AQ27" s="157"/>
      <c r="AR27" s="157"/>
      <c r="AS27" s="157"/>
      <c r="AT27" s="157"/>
    </row>
    <row r="28" spans="1:46" ht="18" customHeight="1">
      <c r="A28" s="24" t="s">
        <v>133</v>
      </c>
      <c r="B28" s="32">
        <f t="shared" ref="B28:F28" si="7">IF(SUM(B15:B26)&gt;0,AVERAGE(B15:B26),0)</f>
        <v>0</v>
      </c>
      <c r="C28" s="32">
        <f t="shared" si="7"/>
        <v>0</v>
      </c>
      <c r="D28" s="32">
        <f t="shared" si="7"/>
        <v>0</v>
      </c>
      <c r="E28" s="32">
        <f t="shared" si="7"/>
        <v>0</v>
      </c>
      <c r="F28" s="32">
        <f t="shared" si="7"/>
        <v>0</v>
      </c>
      <c r="G28" s="33">
        <f t="shared" ref="G28:J28" si="8">IF(G27=0,0,AVERAGE(G15:G26))</f>
        <v>0</v>
      </c>
      <c r="H28" s="33">
        <f t="shared" si="8"/>
        <v>0</v>
      </c>
      <c r="I28" s="33">
        <f t="shared" si="8"/>
        <v>0</v>
      </c>
      <c r="J28" s="33">
        <f t="shared" si="8"/>
        <v>0</v>
      </c>
      <c r="K28" s="32">
        <f t="shared" ref="K28:V28" si="9">IF(SUM(K15:K26)&gt;0,AVERAGE(K15:K26),0)</f>
        <v>0</v>
      </c>
      <c r="L28" s="32">
        <f t="shared" si="9"/>
        <v>0</v>
      </c>
      <c r="M28" s="32">
        <f t="shared" si="9"/>
        <v>0</v>
      </c>
      <c r="N28" s="32">
        <f t="shared" si="9"/>
        <v>0</v>
      </c>
      <c r="O28" s="34">
        <f t="shared" si="9"/>
        <v>0</v>
      </c>
      <c r="P28" s="32">
        <f t="shared" si="9"/>
        <v>0</v>
      </c>
      <c r="Q28" s="32">
        <f t="shared" si="9"/>
        <v>0</v>
      </c>
      <c r="R28" s="32">
        <f t="shared" si="9"/>
        <v>0</v>
      </c>
      <c r="S28" s="34">
        <f t="shared" si="9"/>
        <v>0</v>
      </c>
      <c r="T28" s="32">
        <f t="shared" si="9"/>
        <v>0</v>
      </c>
      <c r="U28" s="32">
        <f t="shared" si="9"/>
        <v>0</v>
      </c>
      <c r="V28" s="32">
        <f t="shared" si="9"/>
        <v>0</v>
      </c>
      <c r="W28" s="33">
        <f t="shared" ref="W28:Z28" si="10">IF(W27=0,0,AVERAGE(W15:W26))</f>
        <v>0</v>
      </c>
      <c r="X28" s="33">
        <f t="shared" si="10"/>
        <v>0</v>
      </c>
      <c r="Y28" s="33">
        <f t="shared" si="10"/>
        <v>0</v>
      </c>
      <c r="Z28" s="33">
        <f t="shared" si="10"/>
        <v>0</v>
      </c>
      <c r="AA28" s="157"/>
      <c r="AB28" s="157"/>
      <c r="AC28" s="157"/>
      <c r="AD28" s="157"/>
      <c r="AE28" s="157"/>
      <c r="AF28" s="157"/>
      <c r="AG28" s="157"/>
      <c r="AH28" s="157"/>
      <c r="AI28" s="157"/>
      <c r="AJ28" s="157"/>
      <c r="AK28" s="157"/>
      <c r="AL28" s="157"/>
      <c r="AM28" s="157"/>
      <c r="AN28" s="157"/>
      <c r="AO28" s="157"/>
      <c r="AP28" s="157"/>
      <c r="AQ28" s="157"/>
      <c r="AR28" s="157"/>
      <c r="AS28" s="157"/>
      <c r="AT28" s="157"/>
    </row>
    <row r="29" spans="1:46" ht="18" customHeight="1">
      <c r="A29" s="165"/>
      <c r="B29" s="165"/>
      <c r="C29" s="157"/>
      <c r="D29" s="166"/>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row>
    <row r="30" spans="1:46" ht="15.75" customHeight="1">
      <c r="A30" s="224" t="s">
        <v>134</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120"/>
      <c r="AK30" s="120"/>
      <c r="AL30" s="120"/>
      <c r="AM30" s="120"/>
      <c r="AN30" s="120"/>
      <c r="AO30" s="120"/>
      <c r="AP30" s="120"/>
      <c r="AQ30" s="120"/>
      <c r="AR30" s="120"/>
      <c r="AS30" s="120"/>
      <c r="AT30" s="120"/>
    </row>
    <row r="31" spans="1:46" ht="15.75" customHeight="1">
      <c r="A31" s="167"/>
      <c r="B31" s="167"/>
      <c r="C31" s="167"/>
      <c r="D31" s="168"/>
      <c r="E31" s="167"/>
      <c r="F31" s="167"/>
      <c r="G31" s="167"/>
      <c r="H31" s="167"/>
      <c r="I31" s="167"/>
      <c r="J31" s="167"/>
      <c r="K31" s="167"/>
      <c r="L31" s="167"/>
      <c r="M31" s="167"/>
      <c r="N31" s="167"/>
      <c r="O31" s="167"/>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row>
    <row r="32" spans="1:46" ht="15.75" customHeight="1">
      <c r="A32" s="167"/>
      <c r="B32" s="167"/>
      <c r="C32" s="167"/>
      <c r="D32" s="168"/>
      <c r="E32" s="167"/>
      <c r="F32" s="167"/>
      <c r="G32" s="167"/>
      <c r="H32" s="167"/>
      <c r="I32" s="167"/>
      <c r="J32" s="167"/>
      <c r="K32" s="167"/>
      <c r="L32" s="167"/>
      <c r="M32" s="167"/>
      <c r="N32" s="167"/>
      <c r="O32" s="167"/>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row>
    <row r="33" spans="1:46" ht="36.75" customHeight="1">
      <c r="A33" s="35" t="s">
        <v>107</v>
      </c>
      <c r="B33" s="36"/>
      <c r="C33" s="232" t="s">
        <v>135</v>
      </c>
      <c r="D33" s="254"/>
      <c r="E33" s="233" t="s">
        <v>136</v>
      </c>
      <c r="F33" s="254"/>
      <c r="G33" s="238" t="s">
        <v>137</v>
      </c>
      <c r="H33" s="254"/>
      <c r="I33" s="232" t="s">
        <v>138</v>
      </c>
      <c r="J33" s="254"/>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row>
    <row r="34" spans="1:46" ht="15.75" customHeight="1">
      <c r="A34" s="35" t="s">
        <v>114</v>
      </c>
      <c r="B34" s="35" t="s">
        <v>115</v>
      </c>
      <c r="C34" s="35" t="s">
        <v>116</v>
      </c>
      <c r="D34" s="37" t="s">
        <v>139</v>
      </c>
      <c r="E34" s="38" t="s">
        <v>116</v>
      </c>
      <c r="F34" s="38" t="s">
        <v>139</v>
      </c>
      <c r="G34" s="75" t="s">
        <v>116</v>
      </c>
      <c r="H34" s="75" t="s">
        <v>139</v>
      </c>
      <c r="I34" s="40" t="s">
        <v>116</v>
      </c>
      <c r="J34" s="35" t="s">
        <v>139</v>
      </c>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row>
    <row r="35" spans="1:46" ht="18" customHeight="1">
      <c r="A35" s="12" t="s">
        <v>120</v>
      </c>
      <c r="B35" s="12"/>
      <c r="C35" s="76"/>
      <c r="D35" s="77"/>
      <c r="E35" s="41"/>
      <c r="F35" s="42"/>
      <c r="G35" s="41"/>
      <c r="H35" s="42"/>
      <c r="I35" s="41"/>
      <c r="J35" s="42"/>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row>
    <row r="36" spans="1:46" ht="18" customHeight="1">
      <c r="A36" s="19" t="s">
        <v>121</v>
      </c>
      <c r="B36" s="19"/>
      <c r="C36" s="78"/>
      <c r="D36" s="79"/>
      <c r="E36" s="41"/>
      <c r="F36" s="42"/>
      <c r="G36" s="15"/>
      <c r="H36" s="18"/>
      <c r="I36" s="15"/>
      <c r="J36" s="18"/>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row>
    <row r="37" spans="1:46" ht="18" customHeight="1">
      <c r="A37" s="19" t="s">
        <v>122</v>
      </c>
      <c r="B37" s="19"/>
      <c r="C37" s="78"/>
      <c r="D37" s="79"/>
      <c r="E37" s="41"/>
      <c r="F37" s="42"/>
      <c r="G37" s="15"/>
      <c r="H37" s="18"/>
      <c r="I37" s="15"/>
      <c r="J37" s="18"/>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row>
    <row r="38" spans="1:46" ht="18" customHeight="1">
      <c r="A38" s="19" t="s">
        <v>123</v>
      </c>
      <c r="B38" s="19"/>
      <c r="C38" s="78"/>
      <c r="D38" s="79"/>
      <c r="E38" s="41"/>
      <c r="F38" s="42"/>
      <c r="G38" s="15"/>
      <c r="H38" s="18"/>
      <c r="I38" s="15"/>
      <c r="J38" s="18"/>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row>
    <row r="39" spans="1:46" ht="18" customHeight="1">
      <c r="A39" s="19" t="s">
        <v>124</v>
      </c>
      <c r="B39" s="19"/>
      <c r="C39" s="78"/>
      <c r="D39" s="79"/>
      <c r="E39" s="41"/>
      <c r="F39" s="42"/>
      <c r="G39" s="15"/>
      <c r="H39" s="18"/>
      <c r="I39" s="15"/>
      <c r="J39" s="18"/>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row>
    <row r="40" spans="1:46" ht="18" customHeight="1">
      <c r="A40" s="19" t="s">
        <v>125</v>
      </c>
      <c r="B40" s="19"/>
      <c r="C40" s="78"/>
      <c r="D40" s="79"/>
      <c r="E40" s="41"/>
      <c r="F40" s="42"/>
      <c r="G40" s="15"/>
      <c r="H40" s="18"/>
      <c r="I40" s="15"/>
      <c r="J40" s="18"/>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row>
    <row r="41" spans="1:46" ht="18" customHeight="1">
      <c r="A41" s="12" t="s">
        <v>126</v>
      </c>
      <c r="B41" s="12"/>
      <c r="C41" s="78"/>
      <c r="D41" s="79"/>
      <c r="E41" s="41"/>
      <c r="F41" s="42"/>
      <c r="G41" s="15"/>
      <c r="H41" s="18"/>
      <c r="I41" s="15"/>
      <c r="J41" s="18"/>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row>
    <row r="42" spans="1:46" ht="18" customHeight="1">
      <c r="A42" s="19" t="s">
        <v>127</v>
      </c>
      <c r="B42" s="19"/>
      <c r="C42" s="78"/>
      <c r="D42" s="79"/>
      <c r="E42" s="41"/>
      <c r="F42" s="42"/>
      <c r="G42" s="15"/>
      <c r="H42" s="18"/>
      <c r="I42" s="15"/>
      <c r="J42" s="18"/>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row>
    <row r="43" spans="1:46" ht="18" customHeight="1">
      <c r="A43" s="12" t="s">
        <v>128</v>
      </c>
      <c r="B43" s="12"/>
      <c r="C43" s="78"/>
      <c r="D43" s="79"/>
      <c r="E43" s="41"/>
      <c r="F43" s="42"/>
      <c r="G43" s="15"/>
      <c r="H43" s="18"/>
      <c r="I43" s="15"/>
      <c r="J43" s="18"/>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row>
    <row r="44" spans="1:46" ht="18" customHeight="1">
      <c r="A44" s="19" t="s">
        <v>129</v>
      </c>
      <c r="B44" s="19"/>
      <c r="C44" s="78"/>
      <c r="D44" s="79"/>
      <c r="E44" s="41"/>
      <c r="F44" s="42"/>
      <c r="G44" s="15"/>
      <c r="H44" s="18"/>
      <c r="I44" s="15"/>
      <c r="J44" s="18"/>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row>
    <row r="45" spans="1:46" ht="18" customHeight="1">
      <c r="A45" s="12" t="s">
        <v>130</v>
      </c>
      <c r="B45" s="12"/>
      <c r="C45" s="78"/>
      <c r="D45" s="79"/>
      <c r="E45" s="41"/>
      <c r="F45" s="42"/>
      <c r="G45" s="15"/>
      <c r="H45" s="18"/>
      <c r="I45" s="15"/>
      <c r="J45" s="18"/>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row>
    <row r="46" spans="1:46" ht="18" customHeight="1">
      <c r="A46" s="19" t="s">
        <v>131</v>
      </c>
      <c r="B46" s="19"/>
      <c r="C46" s="78"/>
      <c r="D46" s="18"/>
      <c r="E46" s="41"/>
      <c r="F46" s="42"/>
      <c r="G46" s="15"/>
      <c r="H46" s="18"/>
      <c r="I46" s="15"/>
      <c r="J46" s="18"/>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row>
    <row r="47" spans="1:46" ht="18" customHeight="1">
      <c r="A47" s="43" t="s">
        <v>132</v>
      </c>
      <c r="B47" s="43"/>
      <c r="C47" s="44">
        <f t="shared" ref="C47:J47" si="11">IF(SUM(C35:C46)=0,0,SUM(C35:C46))</f>
        <v>0</v>
      </c>
      <c r="D47" s="37">
        <f t="shared" si="11"/>
        <v>0</v>
      </c>
      <c r="E47" s="38">
        <f t="shared" si="11"/>
        <v>0</v>
      </c>
      <c r="F47" s="45">
        <f t="shared" si="11"/>
        <v>0</v>
      </c>
      <c r="G47" s="75">
        <f t="shared" si="11"/>
        <v>0</v>
      </c>
      <c r="H47" s="80">
        <f t="shared" si="11"/>
        <v>0</v>
      </c>
      <c r="I47" s="46">
        <f t="shared" si="11"/>
        <v>0</v>
      </c>
      <c r="J47" s="47">
        <f t="shared" si="11"/>
        <v>0</v>
      </c>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1:46" ht="18" customHeight="1">
      <c r="A48" s="43" t="s">
        <v>140</v>
      </c>
      <c r="B48" s="43"/>
      <c r="C48" s="44">
        <f t="shared" ref="C48:J48" si="12">IF(SUM(C35:C46)&gt;0,AVERAGE(C35:C46),0)</f>
        <v>0</v>
      </c>
      <c r="D48" s="44">
        <f t="shared" si="12"/>
        <v>0</v>
      </c>
      <c r="E48" s="44">
        <f t="shared" si="12"/>
        <v>0</v>
      </c>
      <c r="F48" s="44">
        <f t="shared" si="12"/>
        <v>0</v>
      </c>
      <c r="G48" s="44">
        <f t="shared" si="12"/>
        <v>0</v>
      </c>
      <c r="H48" s="44">
        <f t="shared" si="12"/>
        <v>0</v>
      </c>
      <c r="I48" s="44">
        <f t="shared" si="12"/>
        <v>0</v>
      </c>
      <c r="J48" s="44">
        <f t="shared" si="12"/>
        <v>0</v>
      </c>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spans="1:46" ht="18" customHeight="1">
      <c r="A49" s="145"/>
      <c r="B49" s="145"/>
      <c r="C49" s="120"/>
      <c r="D49" s="162"/>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spans="1:46" ht="15.75" customHeight="1">
      <c r="A50" s="224" t="s">
        <v>141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row>
    <row r="51" spans="1:46" ht="15.75" customHeight="1">
      <c r="A51" s="120"/>
      <c r="B51" s="120"/>
      <c r="C51" s="120"/>
      <c r="D51" s="162"/>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spans="1:46" ht="15.75" customHeight="1">
      <c r="A52" s="120"/>
      <c r="B52" s="120"/>
      <c r="C52" s="120"/>
      <c r="D52" s="162"/>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spans="1:46" ht="19.5" customHeight="1">
      <c r="A53" s="48" t="s">
        <v>107</v>
      </c>
      <c r="B53" s="171"/>
      <c r="C53" s="228" t="s">
        <v>108</v>
      </c>
      <c r="D53" s="259"/>
      <c r="E53" s="259"/>
      <c r="F53" s="260"/>
      <c r="G53" s="229" t="s">
        <v>142</v>
      </c>
      <c r="H53" s="259"/>
      <c r="I53" s="259"/>
      <c r="J53" s="260"/>
      <c r="K53" s="228" t="s">
        <v>110</v>
      </c>
      <c r="L53" s="259"/>
      <c r="M53" s="259"/>
      <c r="N53" s="260"/>
      <c r="O53" s="229" t="s">
        <v>143</v>
      </c>
      <c r="P53" s="259"/>
      <c r="Q53" s="259"/>
      <c r="R53" s="260"/>
      <c r="S53" s="228" t="s">
        <v>144</v>
      </c>
      <c r="T53" s="259"/>
      <c r="U53" s="259"/>
      <c r="V53" s="260"/>
      <c r="W53" s="230" t="s">
        <v>145</v>
      </c>
      <c r="X53" s="259"/>
      <c r="Y53" s="259"/>
      <c r="Z53" s="259"/>
      <c r="AA53" s="163"/>
      <c r="AB53" s="163"/>
      <c r="AC53" s="163"/>
      <c r="AD53" s="163"/>
      <c r="AE53" s="163"/>
      <c r="AF53" s="163"/>
      <c r="AG53" s="163"/>
      <c r="AH53" s="163"/>
      <c r="AI53" s="163"/>
      <c r="AJ53" s="163"/>
      <c r="AK53" s="163"/>
      <c r="AL53" s="163"/>
      <c r="AM53" s="163"/>
      <c r="AN53" s="163"/>
      <c r="AO53" s="163"/>
      <c r="AP53" s="163"/>
      <c r="AQ53" s="163"/>
      <c r="AR53" s="163"/>
      <c r="AS53" s="163"/>
      <c r="AT53" s="163"/>
    </row>
    <row r="54" spans="1:46" ht="15.75" customHeight="1">
      <c r="A54" s="49" t="s">
        <v>146</v>
      </c>
      <c r="B54" s="50" t="s">
        <v>115</v>
      </c>
      <c r="C54" s="51" t="s">
        <v>116</v>
      </c>
      <c r="D54" s="52" t="s">
        <v>139</v>
      </c>
      <c r="E54" s="53" t="s">
        <v>118</v>
      </c>
      <c r="F54" s="81" t="s">
        <v>147</v>
      </c>
      <c r="G54" s="54" t="s">
        <v>148</v>
      </c>
      <c r="H54" s="55" t="s">
        <v>149</v>
      </c>
      <c r="I54" s="55" t="s">
        <v>118</v>
      </c>
      <c r="J54" s="55" t="s">
        <v>147</v>
      </c>
      <c r="K54" s="51" t="s">
        <v>116</v>
      </c>
      <c r="L54" s="53" t="s">
        <v>139</v>
      </c>
      <c r="M54" s="53" t="s">
        <v>118</v>
      </c>
      <c r="N54" s="53" t="s">
        <v>147</v>
      </c>
      <c r="O54" s="54" t="s">
        <v>150</v>
      </c>
      <c r="P54" s="55" t="s">
        <v>149</v>
      </c>
      <c r="Q54" s="55" t="s">
        <v>118</v>
      </c>
      <c r="R54" s="55" t="s">
        <v>147</v>
      </c>
      <c r="S54" s="51" t="s">
        <v>116</v>
      </c>
      <c r="T54" s="53" t="s">
        <v>139</v>
      </c>
      <c r="U54" s="53" t="s">
        <v>118</v>
      </c>
      <c r="V54" s="53" t="s">
        <v>147</v>
      </c>
      <c r="W54" s="8" t="s">
        <v>116</v>
      </c>
      <c r="X54" s="10" t="s">
        <v>139</v>
      </c>
      <c r="Y54" s="10" t="s">
        <v>118</v>
      </c>
      <c r="Z54" s="10" t="s">
        <v>147</v>
      </c>
      <c r="AA54" s="163"/>
      <c r="AB54" s="163"/>
      <c r="AC54" s="163"/>
      <c r="AD54" s="163"/>
      <c r="AE54" s="163"/>
      <c r="AF54" s="163"/>
      <c r="AG54" s="163"/>
      <c r="AH54" s="163"/>
      <c r="AI54" s="163"/>
      <c r="AJ54" s="163"/>
      <c r="AK54" s="163"/>
      <c r="AL54" s="163"/>
      <c r="AM54" s="163"/>
      <c r="AN54" s="163"/>
      <c r="AO54" s="163"/>
      <c r="AP54" s="163"/>
      <c r="AQ54" s="163"/>
      <c r="AR54" s="163"/>
      <c r="AS54" s="163"/>
      <c r="AT54" s="163"/>
    </row>
    <row r="55" spans="1:46" ht="18" customHeight="1">
      <c r="A55" s="56" t="s">
        <v>151</v>
      </c>
      <c r="B55" s="57"/>
      <c r="C55" s="58">
        <f t="shared" ref="C55:D55" si="13">+C27</f>
        <v>0</v>
      </c>
      <c r="D55" s="18">
        <f t="shared" si="13"/>
        <v>0</v>
      </c>
      <c r="E55" s="16">
        <f>E27</f>
        <v>0</v>
      </c>
      <c r="F55" s="82">
        <f>E28</f>
        <v>0</v>
      </c>
      <c r="G55" s="58">
        <f>+G27+W27</f>
        <v>0</v>
      </c>
      <c r="H55" s="18">
        <f t="shared" ref="H55:I55" si="14">H27+X27</f>
        <v>0</v>
      </c>
      <c r="I55" s="16">
        <f t="shared" si="14"/>
        <v>0</v>
      </c>
      <c r="J55" s="16">
        <f>AVERAGE(J28,Z28)</f>
        <v>0</v>
      </c>
      <c r="K55" s="58">
        <f>+K27</f>
        <v>0</v>
      </c>
      <c r="L55" s="18">
        <f t="shared" ref="L55:M55" si="15">L27</f>
        <v>0</v>
      </c>
      <c r="M55" s="16">
        <f t="shared" si="15"/>
        <v>0</v>
      </c>
      <c r="N55" s="16">
        <f>N28</f>
        <v>0</v>
      </c>
      <c r="O55" s="58">
        <f>+O27</f>
        <v>0</v>
      </c>
      <c r="P55" s="18">
        <f t="shared" ref="P55:Q55" si="16">P27</f>
        <v>0</v>
      </c>
      <c r="Q55" s="16">
        <f t="shared" si="16"/>
        <v>0</v>
      </c>
      <c r="R55" s="16">
        <f>R28</f>
        <v>0</v>
      </c>
      <c r="S55" s="59">
        <f>+S27</f>
        <v>0</v>
      </c>
      <c r="T55" s="18">
        <f t="shared" ref="T55:U55" si="17">T27</f>
        <v>0</v>
      </c>
      <c r="U55" s="16">
        <f t="shared" si="17"/>
        <v>0</v>
      </c>
      <c r="V55" s="16">
        <f>V28</f>
        <v>0</v>
      </c>
      <c r="W55" s="60" t="s">
        <v>152</v>
      </c>
      <c r="X55" s="61" t="s">
        <v>152</v>
      </c>
      <c r="Y55" s="62" t="s">
        <v>152</v>
      </c>
      <c r="Z55" s="62" t="s">
        <v>152</v>
      </c>
      <c r="AA55" s="163"/>
      <c r="AB55" s="163"/>
      <c r="AC55" s="163"/>
      <c r="AD55" s="163"/>
      <c r="AE55" s="163"/>
      <c r="AF55" s="163"/>
      <c r="AG55" s="163"/>
      <c r="AH55" s="163"/>
      <c r="AI55" s="163"/>
      <c r="AJ55" s="163"/>
      <c r="AK55" s="163"/>
      <c r="AL55" s="163"/>
      <c r="AM55" s="163"/>
      <c r="AN55" s="163"/>
      <c r="AO55" s="163"/>
      <c r="AP55" s="163"/>
      <c r="AQ55" s="163"/>
      <c r="AR55" s="163"/>
      <c r="AS55" s="163"/>
      <c r="AT55" s="163"/>
    </row>
    <row r="56" spans="1:46" ht="18" customHeight="1">
      <c r="A56" s="56" t="s">
        <v>153</v>
      </c>
      <c r="B56" s="57"/>
      <c r="C56" s="58">
        <f t="shared" ref="C56:D56" si="18">C47</f>
        <v>0</v>
      </c>
      <c r="D56" s="18">
        <f t="shared" si="18"/>
        <v>0</v>
      </c>
      <c r="E56" s="63" t="s">
        <v>154</v>
      </c>
      <c r="F56" s="82" t="s">
        <v>155</v>
      </c>
      <c r="G56" s="58">
        <f t="shared" ref="G56:H56" si="19">+E47</f>
        <v>0</v>
      </c>
      <c r="H56" s="18">
        <f t="shared" si="19"/>
        <v>0</v>
      </c>
      <c r="I56" s="16" t="s">
        <v>156</v>
      </c>
      <c r="J56" s="16" t="s">
        <v>155</v>
      </c>
      <c r="K56" s="58">
        <f t="shared" ref="K56:L56" si="20">G47</f>
        <v>0</v>
      </c>
      <c r="L56" s="64">
        <f t="shared" si="20"/>
        <v>0</v>
      </c>
      <c r="M56" s="16" t="s">
        <v>155</v>
      </c>
      <c r="N56" s="16" t="s">
        <v>155</v>
      </c>
      <c r="O56" s="58" t="s">
        <v>152</v>
      </c>
      <c r="P56" s="18" t="s">
        <v>155</v>
      </c>
      <c r="Q56" s="16" t="s">
        <v>155</v>
      </c>
      <c r="R56" s="16" t="s">
        <v>155</v>
      </c>
      <c r="S56" s="59" t="s">
        <v>152</v>
      </c>
      <c r="T56" s="18" t="s">
        <v>155</v>
      </c>
      <c r="U56" s="16" t="s">
        <v>155</v>
      </c>
      <c r="V56" s="16" t="s">
        <v>155</v>
      </c>
      <c r="W56" s="60">
        <f t="shared" ref="W56:X56" si="21">+I47</f>
        <v>0</v>
      </c>
      <c r="X56" s="61">
        <f t="shared" si="21"/>
        <v>0</v>
      </c>
      <c r="Y56" s="62" t="s">
        <v>152</v>
      </c>
      <c r="Z56" s="62" t="s">
        <v>152</v>
      </c>
      <c r="AA56" s="163"/>
      <c r="AB56" s="163"/>
      <c r="AC56" s="163"/>
      <c r="AD56" s="163"/>
      <c r="AE56" s="163"/>
      <c r="AF56" s="163"/>
      <c r="AG56" s="163"/>
      <c r="AH56" s="163"/>
      <c r="AI56" s="163"/>
      <c r="AJ56" s="163"/>
      <c r="AK56" s="163"/>
      <c r="AL56" s="163"/>
      <c r="AM56" s="163"/>
      <c r="AN56" s="163"/>
      <c r="AO56" s="163"/>
      <c r="AP56" s="163"/>
      <c r="AQ56" s="163"/>
      <c r="AR56" s="163"/>
      <c r="AS56" s="163"/>
      <c r="AT56" s="163"/>
    </row>
    <row r="57" spans="1:46" ht="18" customHeight="1">
      <c r="A57" s="56" t="s">
        <v>157</v>
      </c>
      <c r="B57" s="57"/>
      <c r="C57" s="65">
        <f t="shared" ref="C57:E57" si="22">SUM(C55:C56)</f>
        <v>0</v>
      </c>
      <c r="D57" s="66">
        <f t="shared" si="22"/>
        <v>0</v>
      </c>
      <c r="E57" s="67">
        <f t="shared" si="22"/>
        <v>0</v>
      </c>
      <c r="F57" s="83" t="s">
        <v>155</v>
      </c>
      <c r="G57" s="68">
        <f t="shared" ref="G57:I57" si="23">SUM(G55:G56)</f>
        <v>0</v>
      </c>
      <c r="H57" s="69">
        <f t="shared" si="23"/>
        <v>0</v>
      </c>
      <c r="I57" s="70">
        <f t="shared" si="23"/>
        <v>0</v>
      </c>
      <c r="J57" s="70" t="s">
        <v>155</v>
      </c>
      <c r="K57" s="65">
        <f t="shared" ref="K57:M57" si="24">SUM(K55:K56)</f>
        <v>0</v>
      </c>
      <c r="L57" s="66">
        <f t="shared" si="24"/>
        <v>0</v>
      </c>
      <c r="M57" s="67">
        <f t="shared" si="24"/>
        <v>0</v>
      </c>
      <c r="N57" s="67" t="s">
        <v>155</v>
      </c>
      <c r="O57" s="68">
        <f t="shared" ref="O57:Q57" si="25">SUM(O55:O56)</f>
        <v>0</v>
      </c>
      <c r="P57" s="69">
        <f t="shared" si="25"/>
        <v>0</v>
      </c>
      <c r="Q57" s="68">
        <f t="shared" si="25"/>
        <v>0</v>
      </c>
      <c r="R57" s="70" t="s">
        <v>155</v>
      </c>
      <c r="S57" s="71" t="str">
        <f t="shared" ref="S57:U57" si="26">IF(SUM(S55:S56)=0,"",SUM(S55:S56))</f>
        <v/>
      </c>
      <c r="T57" s="72" t="str">
        <f t="shared" si="26"/>
        <v/>
      </c>
      <c r="U57" s="67" t="str">
        <f t="shared" si="26"/>
        <v/>
      </c>
      <c r="V57" s="67" t="s">
        <v>155</v>
      </c>
      <c r="W57" s="26">
        <f t="shared" ref="W57:Z57" si="27">SUM(W55:W56)</f>
        <v>0</v>
      </c>
      <c r="X57" s="73">
        <f t="shared" si="27"/>
        <v>0</v>
      </c>
      <c r="Y57" s="27">
        <f t="shared" si="27"/>
        <v>0</v>
      </c>
      <c r="Z57" s="27">
        <f t="shared" si="27"/>
        <v>0</v>
      </c>
      <c r="AA57" s="163"/>
      <c r="AB57" s="163"/>
      <c r="AC57" s="163"/>
      <c r="AD57" s="163"/>
      <c r="AE57" s="163"/>
      <c r="AF57" s="163"/>
      <c r="AG57" s="163"/>
      <c r="AH57" s="163"/>
      <c r="AI57" s="163"/>
      <c r="AJ57" s="163"/>
      <c r="AK57" s="163"/>
      <c r="AL57" s="163"/>
      <c r="AM57" s="163"/>
      <c r="AN57" s="163"/>
      <c r="AO57" s="163"/>
      <c r="AP57" s="163"/>
      <c r="AQ57" s="163"/>
      <c r="AR57" s="163"/>
      <c r="AS57" s="163"/>
      <c r="AT57" s="163"/>
    </row>
    <row r="58" spans="1:46" ht="18" customHeight="1">
      <c r="A58" s="120" t="s">
        <v>158</v>
      </c>
      <c r="B58" s="120"/>
      <c r="C58" s="120"/>
      <c r="D58" s="162"/>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ht="18" customHeight="1">
      <c r="A59" s="120"/>
      <c r="B59" s="120"/>
      <c r="C59" s="120"/>
      <c r="D59" s="162"/>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8" customHeight="1">
      <c r="A60" s="120"/>
      <c r="B60" s="120"/>
      <c r="C60" s="120"/>
      <c r="D60" s="162"/>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8" customHeight="1">
      <c r="A61" s="120"/>
      <c r="B61" s="120"/>
      <c r="C61" s="120"/>
      <c r="D61" s="162"/>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spans="1:46" ht="19.5" customHeight="1">
      <c r="A62" s="224" t="s">
        <v>159</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155"/>
      <c r="AC62" s="155"/>
      <c r="AD62" s="155"/>
      <c r="AE62" s="155"/>
      <c r="AF62" s="155"/>
      <c r="AG62" s="155"/>
      <c r="AH62" s="155"/>
      <c r="AI62" s="172"/>
      <c r="AJ62" s="172"/>
      <c r="AK62" s="172"/>
      <c r="AL62" s="172"/>
      <c r="AM62" s="172"/>
      <c r="AN62" s="172"/>
      <c r="AO62" s="172"/>
      <c r="AP62" s="172"/>
      <c r="AQ62" s="172"/>
      <c r="AR62" s="172"/>
      <c r="AS62" s="120"/>
      <c r="AT62" s="120"/>
    </row>
    <row r="63" spans="1:46" ht="19.5" customHeight="1">
      <c r="A63" s="120"/>
      <c r="B63" s="120"/>
      <c r="C63" s="120"/>
      <c r="D63" s="162"/>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spans="1:46" ht="19.5" customHeight="1">
      <c r="A64" s="120"/>
      <c r="B64" s="120"/>
      <c r="C64" s="120"/>
      <c r="D64" s="162"/>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spans="1:46" ht="19.5" customHeight="1">
      <c r="A65" s="120"/>
      <c r="B65" s="120"/>
      <c r="C65" s="120"/>
      <c r="D65" s="162"/>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spans="1:46" ht="19.5" customHeight="1">
      <c r="A66" s="120"/>
      <c r="B66" s="120"/>
      <c r="C66" s="120"/>
      <c r="D66" s="162"/>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spans="1:46" ht="19.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spans="1:46" ht="19.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spans="1:46" ht="19.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spans="1:46" ht="19.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spans="1:46" ht="19.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spans="1:46" ht="19.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spans="1:46" ht="19.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spans="1:46" ht="19.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spans="1:46" ht="19.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spans="1:46" ht="19.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spans="1:46" ht="19.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spans="1:46" ht="19.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spans="1:46" ht="19.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spans="1:46" ht="19.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spans="1:46" ht="19.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spans="1:46" ht="19.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spans="1:46" ht="19.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spans="1:46" ht="19.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spans="1:46" ht="19.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spans="1:46" ht="19.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spans="1:46" ht="19.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spans="1:46" ht="19.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spans="1:46" ht="19.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spans="1:46" ht="19.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spans="1:46" ht="19.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spans="1:46" ht="19.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spans="1:46" ht="19.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spans="1:46" ht="19.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spans="1:46" ht="19.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spans="1:46" ht="19.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spans="1:46" ht="19.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spans="1:46" ht="19.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spans="1:46" ht="19.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spans="1:46" ht="19.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spans="1:46" ht="19.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spans="1:46" ht="19.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spans="1:46" ht="19.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spans="1:46" ht="19.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spans="1:46" ht="19.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spans="1:46" ht="19.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spans="1:46" ht="19.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spans="1:46" ht="19.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spans="1:46" ht="19.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spans="1:46" ht="19.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spans="1:46" ht="19.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spans="1:46" ht="19.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spans="1:46" ht="19.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spans="1:46" ht="19.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spans="1:46" ht="19.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spans="1:46" ht="19.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spans="1:46" ht="19.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spans="1:46" ht="19.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spans="1:46" ht="19.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spans="1:46" ht="19.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spans="1:46" ht="19.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spans="1:46" ht="19.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spans="1:46" ht="19.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spans="1:46" ht="19.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spans="1:46" ht="19.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spans="1:46" ht="19.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spans="1:46" ht="19.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spans="1:46" ht="19.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spans="1:46" ht="19.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spans="1:46" ht="19.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spans="1:46" ht="19.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spans="1:46" ht="19.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spans="1:46" ht="19.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spans="1:46" ht="19.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spans="1:46" ht="19.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spans="1:46" ht="19.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spans="1:46" ht="19.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spans="1:46" ht="19.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spans="1:46" ht="19.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spans="1:46" ht="19.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spans="1:46" ht="19.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spans="1:46" ht="19.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spans="1:46" ht="19.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spans="1:46" ht="19.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spans="1:46" ht="19.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spans="1:46" ht="19.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spans="1:46" ht="19.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spans="1:46" ht="19.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spans="1:46" ht="19.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spans="1:46" ht="19.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spans="1:46" ht="19.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spans="1:46" ht="19.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spans="1:46" ht="19.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spans="1:46" ht="19.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spans="1:46" ht="19.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spans="1:46" ht="19.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spans="1:46" ht="19.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spans="1:46" ht="19.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spans="1:46" ht="19.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spans="1:46" ht="19.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spans="1:46" ht="19.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spans="1:46" ht="19.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spans="1:46" ht="19.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spans="1:46" ht="19.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spans="1:46" ht="19.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spans="1:46" ht="19.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spans="1:46" ht="19.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spans="1:46" ht="19.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spans="1:46" ht="19.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spans="1:46" ht="19.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spans="1:46" ht="19.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spans="1:46" ht="19.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spans="1:46" ht="19.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spans="1:46" ht="19.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spans="1:46" ht="19.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spans="1:46" ht="19.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spans="1:46" ht="19.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spans="1:46" ht="19.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spans="1:46" ht="19.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spans="1:46" ht="19.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spans="1:46" ht="19.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spans="1:46" ht="19.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spans="1:46" ht="19.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spans="1:46" ht="19.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spans="1:46" ht="19.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spans="1:46" ht="19.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spans="1:46" ht="19.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spans="1:46" ht="19.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spans="1:46" ht="19.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spans="1:46" ht="19.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spans="1:46" ht="19.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spans="1:46" ht="19.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spans="1:46" ht="19.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spans="1:46" ht="19.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spans="1:46" ht="19.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spans="1:46" ht="19.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spans="1:46" ht="19.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spans="1:46" ht="19.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spans="1:46" ht="19.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spans="1:46" ht="19.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spans="1:46" ht="19.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spans="1:46" ht="19.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spans="1:46" ht="19.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spans="1:46" ht="19.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spans="1:46" ht="19.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spans="1:46" ht="19.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spans="1:46" ht="19.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spans="1:46" ht="19.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spans="1:46" ht="19.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spans="1:46" ht="19.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spans="1:46" ht="19.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spans="1:46" ht="19.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spans="1:46" ht="19.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spans="1:46" ht="19.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spans="1:46" ht="19.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spans="1:46" ht="19.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spans="1:46" ht="19.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spans="1:46" ht="19.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spans="1:46" ht="19.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spans="1:46" ht="19.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spans="1:46" ht="19.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spans="1:46" ht="19.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spans="1:46" ht="19.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spans="1:46" ht="19.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spans="1:46" ht="19.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spans="1:46" ht="19.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spans="1:46" ht="19.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spans="1:46" ht="19.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spans="1:46" ht="19.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spans="1:46" ht="19.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spans="1:46" ht="19.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spans="1:46" ht="19.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spans="1:46" ht="19.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spans="1:46" ht="19.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spans="1:46" ht="19.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spans="1:46" ht="19.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spans="1:46" ht="19.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spans="1:46" ht="19.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spans="1:46" ht="19.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spans="1:46" ht="19.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spans="1:46" ht="19.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spans="1:46" ht="19.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spans="1:46" ht="19.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spans="1:46" ht="19.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spans="1:46" ht="19.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spans="1:46" ht="19.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spans="1:46" ht="19.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spans="1:46" ht="19.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spans="1:46" ht="19.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spans="1:46" ht="19.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spans="1:46" ht="19.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spans="1:46" ht="19.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spans="1:46" ht="19.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spans="1:46" ht="19.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spans="1:46" ht="19.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spans="1:46" ht="19.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spans="1:46" ht="19.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spans="1:46" ht="19.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spans="1:46" ht="19.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spans="1:46" ht="19.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spans="1:46" ht="19.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spans="1:46" ht="19.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spans="1:46" ht="15.75" customHeight="1">
      <c r="A263" s="120"/>
      <c r="B263" s="120"/>
      <c r="C263" s="120"/>
      <c r="D263" s="162"/>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spans="1:46" ht="15.75" customHeight="1">
      <c r="A264" s="120"/>
      <c r="B264" s="120"/>
      <c r="C264" s="120"/>
      <c r="D264" s="162"/>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spans="1:46" ht="15.75" customHeight="1">
      <c r="A265" s="120"/>
      <c r="B265" s="120"/>
      <c r="C265" s="120"/>
      <c r="D265" s="162"/>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spans="1:46" ht="15.75" customHeight="1">
      <c r="A266" s="120"/>
      <c r="B266" s="120"/>
      <c r="C266" s="120"/>
      <c r="D266" s="162"/>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spans="1:46" ht="15.75" customHeight="1">
      <c r="A267" s="120"/>
      <c r="B267" s="120"/>
      <c r="C267" s="120"/>
      <c r="D267" s="162"/>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spans="1:46" ht="15.75" customHeight="1">
      <c r="A268" s="120"/>
      <c r="B268" s="120"/>
      <c r="C268" s="120"/>
      <c r="D268" s="162"/>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spans="1:46" ht="15.75" customHeight="1">
      <c r="A269" s="120"/>
      <c r="B269" s="120"/>
      <c r="C269" s="120"/>
      <c r="D269" s="162"/>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spans="1:46" ht="15.75" customHeight="1">
      <c r="A270" s="120"/>
      <c r="B270" s="120"/>
      <c r="C270" s="120"/>
      <c r="D270" s="162"/>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spans="1:46" ht="15.75" customHeight="1">
      <c r="A271" s="120"/>
      <c r="B271" s="120"/>
      <c r="C271" s="120"/>
      <c r="D271" s="162"/>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spans="1:46" ht="15.75" customHeight="1">
      <c r="A272" s="120"/>
      <c r="B272" s="120"/>
      <c r="C272" s="120"/>
      <c r="D272" s="162"/>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spans="1:46" ht="15.75" customHeight="1">
      <c r="A273" s="120"/>
      <c r="B273" s="120"/>
      <c r="C273" s="120"/>
      <c r="D273" s="162"/>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spans="1:46" ht="15.75" customHeight="1">
      <c r="A274" s="120"/>
      <c r="B274" s="120"/>
      <c r="C274" s="120"/>
      <c r="D274" s="162"/>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spans="1:46" ht="15.75" customHeight="1">
      <c r="A275" s="120"/>
      <c r="B275" s="120"/>
      <c r="C275" s="120"/>
      <c r="D275" s="162"/>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spans="1:46" ht="15.75" customHeight="1">
      <c r="A276" s="120"/>
      <c r="B276" s="120"/>
      <c r="C276" s="120"/>
      <c r="D276" s="162"/>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spans="1:46" ht="15.75" customHeight="1">
      <c r="A277" s="120"/>
      <c r="B277" s="120"/>
      <c r="C277" s="120"/>
      <c r="D277" s="162"/>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spans="1:46" ht="15.75" customHeight="1">
      <c r="A278" s="120"/>
      <c r="B278" s="120"/>
      <c r="C278" s="120"/>
      <c r="D278" s="162"/>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spans="1:46" ht="15.75" customHeight="1">
      <c r="A279" s="120"/>
      <c r="B279" s="120"/>
      <c r="C279" s="120"/>
      <c r="D279" s="162"/>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spans="1:46" ht="15.75" customHeight="1">
      <c r="A280" s="120"/>
      <c r="B280" s="120"/>
      <c r="C280" s="120"/>
      <c r="D280" s="162"/>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spans="1:46" ht="15.75" customHeight="1">
      <c r="A281" s="120"/>
      <c r="B281" s="120"/>
      <c r="C281" s="120"/>
      <c r="D281" s="162"/>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spans="1:46" ht="15.75" customHeight="1">
      <c r="A282" s="120"/>
      <c r="B282" s="120"/>
      <c r="C282" s="120"/>
      <c r="D282" s="162"/>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spans="1:46" ht="15.75" customHeight="1">
      <c r="A283" s="120"/>
      <c r="B283" s="120"/>
      <c r="C283" s="120"/>
      <c r="D283" s="162"/>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spans="1:46" ht="15.75" customHeight="1">
      <c r="A284" s="120"/>
      <c r="B284" s="120"/>
      <c r="C284" s="120"/>
      <c r="D284" s="162"/>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spans="1:46" ht="15.75" customHeight="1">
      <c r="A285" s="120"/>
      <c r="B285" s="120"/>
      <c r="C285" s="120"/>
      <c r="D285" s="162"/>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spans="1:46" ht="15.75" customHeight="1">
      <c r="A286" s="120"/>
      <c r="B286" s="120"/>
      <c r="C286" s="120"/>
      <c r="D286" s="162"/>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spans="1:46" ht="15.75" customHeight="1">
      <c r="A287" s="120"/>
      <c r="B287" s="120"/>
      <c r="C287" s="120"/>
      <c r="D287" s="162"/>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spans="1:46" ht="15.75" customHeight="1">
      <c r="A288" s="120"/>
      <c r="B288" s="120"/>
      <c r="C288" s="120"/>
      <c r="D288" s="162"/>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spans="1:46" ht="15.75" customHeight="1">
      <c r="A289" s="120"/>
      <c r="B289" s="120"/>
      <c r="C289" s="120"/>
      <c r="D289" s="162"/>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spans="1:46" ht="15.75" customHeight="1">
      <c r="A290" s="120"/>
      <c r="B290" s="120"/>
      <c r="C290" s="120"/>
      <c r="D290" s="162"/>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spans="1:46" ht="15.75" customHeight="1">
      <c r="A291" s="120"/>
      <c r="B291" s="120"/>
      <c r="C291" s="120"/>
      <c r="D291" s="162"/>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spans="1:46" ht="15.75" customHeight="1">
      <c r="A292" s="120"/>
      <c r="B292" s="120"/>
      <c r="C292" s="120"/>
      <c r="D292" s="162"/>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spans="1:46" ht="15.75" customHeight="1">
      <c r="A293" s="120"/>
      <c r="B293" s="120"/>
      <c r="C293" s="120"/>
      <c r="D293" s="162"/>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spans="1:46" ht="15.75" customHeight="1">
      <c r="A294" s="120"/>
      <c r="B294" s="120"/>
      <c r="C294" s="120"/>
      <c r="D294" s="162"/>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spans="1:46" ht="15.75" customHeight="1">
      <c r="A295" s="120"/>
      <c r="B295" s="120"/>
      <c r="C295" s="120"/>
      <c r="D295" s="162"/>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spans="1:46" ht="15.75" customHeight="1">
      <c r="A296" s="120"/>
      <c r="B296" s="120"/>
      <c r="C296" s="120"/>
      <c r="D296" s="162"/>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spans="1:46" ht="15.75" customHeight="1">
      <c r="A297" s="120"/>
      <c r="B297" s="120"/>
      <c r="C297" s="120"/>
      <c r="D297" s="162"/>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spans="1:46" ht="15.75" customHeight="1">
      <c r="A298" s="120"/>
      <c r="B298" s="120"/>
      <c r="C298" s="120"/>
      <c r="D298" s="162"/>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spans="1:46" ht="15.75" customHeight="1">
      <c r="A299" s="120"/>
      <c r="B299" s="120"/>
      <c r="C299" s="120"/>
      <c r="D299" s="162"/>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spans="1:46" ht="15.75" customHeight="1">
      <c r="A300" s="120"/>
      <c r="B300" s="120"/>
      <c r="C300" s="120"/>
      <c r="D300" s="162"/>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spans="1:46" ht="15.75" customHeight="1">
      <c r="A301" s="120"/>
      <c r="B301" s="120"/>
      <c r="C301" s="120"/>
      <c r="D301" s="162"/>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spans="1:46" ht="15.75" customHeight="1">
      <c r="A302" s="120"/>
      <c r="B302" s="120"/>
      <c r="C302" s="120"/>
      <c r="D302" s="162"/>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spans="1:46" ht="15.75" customHeight="1">
      <c r="A303" s="120"/>
      <c r="B303" s="120"/>
      <c r="C303" s="120"/>
      <c r="D303" s="162"/>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spans="1:46" ht="15.75" customHeight="1">
      <c r="A304" s="120"/>
      <c r="B304" s="120"/>
      <c r="C304" s="120"/>
      <c r="D304" s="162"/>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spans="1:46" ht="15.75" customHeight="1">
      <c r="A305" s="120"/>
      <c r="B305" s="120"/>
      <c r="C305" s="120"/>
      <c r="D305" s="162"/>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spans="1:46" ht="15.75" customHeight="1">
      <c r="A306" s="120"/>
      <c r="B306" s="120"/>
      <c r="C306" s="120"/>
      <c r="D306" s="162"/>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spans="1:46" ht="15.75" customHeight="1">
      <c r="A307" s="120"/>
      <c r="B307" s="120"/>
      <c r="C307" s="120"/>
      <c r="D307" s="162"/>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spans="1:46" ht="15.75" customHeight="1">
      <c r="A308" s="120"/>
      <c r="B308" s="120"/>
      <c r="C308" s="120"/>
      <c r="D308" s="162"/>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spans="1:46" ht="15.75" customHeight="1">
      <c r="A309" s="120"/>
      <c r="B309" s="120"/>
      <c r="C309" s="120"/>
      <c r="D309" s="162"/>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spans="1:46" ht="15.75" customHeight="1">
      <c r="A310" s="120"/>
      <c r="B310" s="120"/>
      <c r="C310" s="120"/>
      <c r="D310" s="162"/>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spans="1:46" ht="15.75" customHeight="1">
      <c r="A311" s="120"/>
      <c r="B311" s="120"/>
      <c r="C311" s="120"/>
      <c r="D311" s="162"/>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spans="1:46" ht="15.75" customHeight="1">
      <c r="A312" s="120"/>
      <c r="B312" s="120"/>
      <c r="C312" s="120"/>
      <c r="D312" s="162"/>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spans="1:46" ht="15.75" customHeight="1">
      <c r="A313" s="120"/>
      <c r="B313" s="120"/>
      <c r="C313" s="120"/>
      <c r="D313" s="162"/>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spans="1:46" ht="15.75" customHeight="1">
      <c r="A314" s="120"/>
      <c r="B314" s="120"/>
      <c r="C314" s="120"/>
      <c r="D314" s="162"/>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spans="1:46" ht="15.75" customHeight="1">
      <c r="A315" s="120"/>
      <c r="B315" s="120"/>
      <c r="C315" s="120"/>
      <c r="D315" s="162"/>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spans="1:46" ht="15.75" customHeight="1">
      <c r="A316" s="120"/>
      <c r="B316" s="120"/>
      <c r="C316" s="120"/>
      <c r="D316" s="162"/>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spans="1:46" ht="15.75" customHeight="1">
      <c r="A317" s="120"/>
      <c r="B317" s="120"/>
      <c r="C317" s="120"/>
      <c r="D317" s="162"/>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spans="1:46" ht="15.75" customHeight="1">
      <c r="A318" s="120"/>
      <c r="B318" s="120"/>
      <c r="C318" s="120"/>
      <c r="D318" s="162"/>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spans="1:46" ht="15.75" customHeight="1">
      <c r="A319" s="120"/>
      <c r="B319" s="120"/>
      <c r="C319" s="120"/>
      <c r="D319" s="162"/>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spans="1:46" ht="15.75" customHeight="1">
      <c r="A320" s="120"/>
      <c r="B320" s="120"/>
      <c r="C320" s="120"/>
      <c r="D320" s="162"/>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spans="1:46" ht="15.75" customHeight="1">
      <c r="A321" s="120"/>
      <c r="B321" s="120"/>
      <c r="C321" s="120"/>
      <c r="D321" s="162"/>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spans="1:46" ht="15.75" customHeight="1">
      <c r="A322" s="120"/>
      <c r="B322" s="120"/>
      <c r="C322" s="120"/>
      <c r="D322" s="162"/>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spans="1:46" ht="15.75" customHeight="1">
      <c r="A323" s="120"/>
      <c r="B323" s="120"/>
      <c r="C323" s="120"/>
      <c r="D323" s="162"/>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spans="1:46" ht="15.75" customHeight="1">
      <c r="A324" s="120"/>
      <c r="B324" s="120"/>
      <c r="C324" s="120"/>
      <c r="D324" s="162"/>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spans="1:46" ht="15.75" customHeight="1">
      <c r="A325" s="120"/>
      <c r="B325" s="120"/>
      <c r="C325" s="120"/>
      <c r="D325" s="162"/>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spans="1:46" ht="15.75" customHeight="1">
      <c r="A326" s="120"/>
      <c r="B326" s="120"/>
      <c r="C326" s="120"/>
      <c r="D326" s="162"/>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spans="1:46" ht="15.75" customHeight="1">
      <c r="A327" s="120"/>
      <c r="B327" s="120"/>
      <c r="C327" s="120"/>
      <c r="D327" s="162"/>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spans="1:46" ht="15.75" customHeight="1">
      <c r="A328" s="120"/>
      <c r="B328" s="120"/>
      <c r="C328" s="120"/>
      <c r="D328" s="162"/>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spans="1:46" ht="15.75" customHeight="1">
      <c r="A329" s="120"/>
      <c r="B329" s="120"/>
      <c r="C329" s="120"/>
      <c r="D329" s="162"/>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spans="1:46" ht="15.75" customHeight="1">
      <c r="A330" s="120"/>
      <c r="B330" s="120"/>
      <c r="C330" s="120"/>
      <c r="D330" s="162"/>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spans="1:46" ht="15.75" customHeight="1">
      <c r="A331" s="120"/>
      <c r="B331" s="120"/>
      <c r="C331" s="120"/>
      <c r="D331" s="162"/>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spans="1:46" ht="15.75" customHeight="1">
      <c r="A332" s="120"/>
      <c r="B332" s="120"/>
      <c r="C332" s="120"/>
      <c r="D332" s="162"/>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spans="1:46" ht="15.75" customHeight="1">
      <c r="A333" s="120"/>
      <c r="B333" s="120"/>
      <c r="C333" s="120"/>
      <c r="D333" s="162"/>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spans="1:46" ht="15.75" customHeight="1">
      <c r="A334" s="120"/>
      <c r="B334" s="120"/>
      <c r="C334" s="120"/>
      <c r="D334" s="162"/>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spans="1:46" ht="15.75" customHeight="1">
      <c r="A335" s="120"/>
      <c r="B335" s="120"/>
      <c r="C335" s="120"/>
      <c r="D335" s="162"/>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spans="1:46" ht="15.75" customHeight="1">
      <c r="A336" s="120"/>
      <c r="B336" s="120"/>
      <c r="C336" s="120"/>
      <c r="D336" s="162"/>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spans="1:46" ht="15.75" customHeight="1">
      <c r="A337" s="120"/>
      <c r="B337" s="120"/>
      <c r="C337" s="120"/>
      <c r="D337" s="162"/>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spans="1:46" ht="15.75" customHeight="1">
      <c r="A338" s="120"/>
      <c r="B338" s="120"/>
      <c r="C338" s="120"/>
      <c r="D338" s="162"/>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spans="1:46" ht="15.75" customHeight="1">
      <c r="A339" s="120"/>
      <c r="B339" s="120"/>
      <c r="C339" s="120"/>
      <c r="D339" s="162"/>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spans="1:46" ht="15.75" customHeight="1">
      <c r="A340" s="120"/>
      <c r="B340" s="120"/>
      <c r="C340" s="120"/>
      <c r="D340" s="162"/>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spans="1:46" ht="15.75" customHeight="1">
      <c r="A341" s="120"/>
      <c r="B341" s="120"/>
      <c r="C341" s="120"/>
      <c r="D341" s="162"/>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spans="1:46" ht="15.75" customHeight="1">
      <c r="A342" s="120"/>
      <c r="B342" s="120"/>
      <c r="C342" s="120"/>
      <c r="D342" s="162"/>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spans="1:46" ht="15.75" customHeight="1">
      <c r="A343" s="120"/>
      <c r="B343" s="120"/>
      <c r="C343" s="120"/>
      <c r="D343" s="162"/>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spans="1:46" ht="15.75" customHeight="1">
      <c r="A344" s="120"/>
      <c r="B344" s="120"/>
      <c r="C344" s="120"/>
      <c r="D344" s="162"/>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spans="1:46" ht="15.75" customHeight="1">
      <c r="A345" s="120"/>
      <c r="B345" s="120"/>
      <c r="C345" s="120"/>
      <c r="D345" s="162"/>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spans="1:46" ht="15.75" customHeight="1">
      <c r="A346" s="120"/>
      <c r="B346" s="120"/>
      <c r="C346" s="120"/>
      <c r="D346" s="162"/>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spans="1:46" ht="15.75" customHeight="1">
      <c r="A347" s="120"/>
      <c r="B347" s="120"/>
      <c r="C347" s="120"/>
      <c r="D347" s="162"/>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spans="1:46" ht="15.75" customHeight="1">
      <c r="A348" s="120"/>
      <c r="B348" s="120"/>
      <c r="C348" s="120"/>
      <c r="D348" s="162"/>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spans="1:46" ht="15.75" customHeight="1">
      <c r="A349" s="120"/>
      <c r="B349" s="120"/>
      <c r="C349" s="120"/>
      <c r="D349" s="162"/>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spans="1:46" ht="15.75" customHeight="1">
      <c r="A350" s="120"/>
      <c r="B350" s="120"/>
      <c r="C350" s="120"/>
      <c r="D350" s="162"/>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spans="1:46" ht="15.75" customHeight="1">
      <c r="A351" s="120"/>
      <c r="B351" s="120"/>
      <c r="C351" s="120"/>
      <c r="D351" s="162"/>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spans="1:46" ht="15.75" customHeight="1">
      <c r="A352" s="120"/>
      <c r="B352" s="120"/>
      <c r="C352" s="120"/>
      <c r="D352" s="162"/>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spans="1:46" ht="15.75" customHeight="1">
      <c r="A353" s="120"/>
      <c r="B353" s="120"/>
      <c r="C353" s="120"/>
      <c r="D353" s="162"/>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spans="1:46" ht="15.75" customHeight="1">
      <c r="A354" s="120"/>
      <c r="B354" s="120"/>
      <c r="C354" s="120"/>
      <c r="D354" s="162"/>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spans="1:46" ht="15.75" customHeight="1">
      <c r="A355" s="120"/>
      <c r="B355" s="120"/>
      <c r="C355" s="120"/>
      <c r="D355" s="162"/>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spans="1:46" ht="15.75" customHeight="1">
      <c r="A356" s="120"/>
      <c r="B356" s="120"/>
      <c r="C356" s="120"/>
      <c r="D356" s="162"/>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spans="1:46" ht="15.75" customHeight="1">
      <c r="A357" s="120"/>
      <c r="B357" s="120"/>
      <c r="C357" s="120"/>
      <c r="D357" s="162"/>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spans="1:46" ht="15.75" customHeight="1">
      <c r="A358" s="120"/>
      <c r="B358" s="120"/>
      <c r="C358" s="120"/>
      <c r="D358" s="162"/>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spans="1:46" ht="15.75" customHeight="1">
      <c r="A359" s="120"/>
      <c r="B359" s="120"/>
      <c r="C359" s="120"/>
      <c r="D359" s="162"/>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spans="1:46" ht="15.75" customHeight="1">
      <c r="A360" s="120"/>
      <c r="B360" s="120"/>
      <c r="C360" s="120"/>
      <c r="D360" s="162"/>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spans="1:46" ht="15.75" customHeight="1">
      <c r="A361" s="120"/>
      <c r="B361" s="120"/>
      <c r="C361" s="120"/>
      <c r="D361" s="162"/>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spans="1:46" ht="15.75" customHeight="1">
      <c r="A362" s="120"/>
      <c r="B362" s="120"/>
      <c r="C362" s="120"/>
      <c r="D362" s="162"/>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spans="1:46" ht="15.75" customHeight="1">
      <c r="A363" s="120"/>
      <c r="B363" s="120"/>
      <c r="C363" s="120"/>
      <c r="D363" s="162"/>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spans="1:46" ht="15.75" customHeight="1">
      <c r="A364" s="120"/>
      <c r="B364" s="120"/>
      <c r="C364" s="120"/>
      <c r="D364" s="162"/>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spans="1:46" ht="15.75" customHeight="1">
      <c r="A365" s="120"/>
      <c r="B365" s="120"/>
      <c r="C365" s="120"/>
      <c r="D365" s="162"/>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spans="1:46" ht="15.75" customHeight="1">
      <c r="A366" s="120"/>
      <c r="B366" s="120"/>
      <c r="C366" s="120"/>
      <c r="D366" s="162"/>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spans="1:46" ht="15.75" customHeight="1">
      <c r="A367" s="120"/>
      <c r="B367" s="120"/>
      <c r="C367" s="120"/>
      <c r="D367" s="162"/>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spans="1:46" ht="15.75" customHeight="1">
      <c r="A368" s="120"/>
      <c r="B368" s="120"/>
      <c r="C368" s="120"/>
      <c r="D368" s="162"/>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spans="1:46" ht="15.75" customHeight="1">
      <c r="A369" s="120"/>
      <c r="B369" s="120"/>
      <c r="C369" s="120"/>
      <c r="D369" s="162"/>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spans="1:46" ht="15.75" customHeight="1">
      <c r="A370" s="120"/>
      <c r="B370" s="120"/>
      <c r="C370" s="120"/>
      <c r="D370" s="162"/>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spans="1:46" ht="15.75" customHeight="1">
      <c r="A371" s="120"/>
      <c r="B371" s="120"/>
      <c r="C371" s="120"/>
      <c r="D371" s="162"/>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spans="1:46" ht="15.75" customHeight="1">
      <c r="A372" s="120"/>
      <c r="B372" s="120"/>
      <c r="C372" s="120"/>
      <c r="D372" s="162"/>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spans="1:46" ht="15.75" customHeight="1">
      <c r="A373" s="120"/>
      <c r="B373" s="120"/>
      <c r="C373" s="120"/>
      <c r="D373" s="162"/>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spans="1:46" ht="15.75" customHeight="1">
      <c r="A374" s="120"/>
      <c r="B374" s="120"/>
      <c r="C374" s="120"/>
      <c r="D374" s="162"/>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spans="1:46" ht="15.75" customHeight="1">
      <c r="A375" s="120"/>
      <c r="B375" s="120"/>
      <c r="C375" s="120"/>
      <c r="D375" s="162"/>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spans="1:46" ht="15.75" customHeight="1">
      <c r="A376" s="120"/>
      <c r="B376" s="120"/>
      <c r="C376" s="120"/>
      <c r="D376" s="162"/>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spans="1:46" ht="15.75" customHeight="1">
      <c r="A377" s="120"/>
      <c r="B377" s="120"/>
      <c r="C377" s="120"/>
      <c r="D377" s="162"/>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spans="1:46" ht="15.75" customHeight="1">
      <c r="A378" s="120"/>
      <c r="B378" s="120"/>
      <c r="C378" s="120"/>
      <c r="D378" s="162"/>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spans="1:46" ht="15.75" customHeight="1">
      <c r="A379" s="120"/>
      <c r="B379" s="120"/>
      <c r="C379" s="120"/>
      <c r="D379" s="162"/>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spans="1:46" ht="15.75" customHeight="1">
      <c r="A380" s="120"/>
      <c r="B380" s="120"/>
      <c r="C380" s="120"/>
      <c r="D380" s="162"/>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spans="1:46" ht="15.75" customHeight="1">
      <c r="A381" s="120"/>
      <c r="B381" s="120"/>
      <c r="C381" s="120"/>
      <c r="D381" s="162"/>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spans="1:46" ht="15.75" customHeight="1">
      <c r="A382" s="120"/>
      <c r="B382" s="120"/>
      <c r="C382" s="120"/>
      <c r="D382" s="162"/>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spans="1:46" ht="15.75" customHeight="1">
      <c r="A383" s="120"/>
      <c r="B383" s="120"/>
      <c r="C383" s="120"/>
      <c r="D383" s="162"/>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spans="1:46" ht="15.75" customHeight="1">
      <c r="A384" s="120"/>
      <c r="B384" s="120"/>
      <c r="C384" s="120"/>
      <c r="D384" s="162"/>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spans="1:46" ht="15.75" customHeight="1">
      <c r="A385" s="120"/>
      <c r="B385" s="120"/>
      <c r="C385" s="120"/>
      <c r="D385" s="162"/>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spans="1:46" ht="15.75" customHeight="1">
      <c r="A386" s="120"/>
      <c r="B386" s="120"/>
      <c r="C386" s="120"/>
      <c r="D386" s="162"/>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spans="1:46" ht="15.75" customHeight="1">
      <c r="A387" s="120"/>
      <c r="B387" s="120"/>
      <c r="C387" s="120"/>
      <c r="D387" s="162"/>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spans="1:46" ht="15.75" customHeight="1">
      <c r="A388" s="120"/>
      <c r="B388" s="120"/>
      <c r="C388" s="120"/>
      <c r="D388" s="162"/>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spans="1:46" ht="15.75" customHeight="1">
      <c r="A389" s="120"/>
      <c r="B389" s="120"/>
      <c r="C389" s="120"/>
      <c r="D389" s="162"/>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spans="1:46" ht="15.75" customHeight="1">
      <c r="A390" s="120"/>
      <c r="B390" s="120"/>
      <c r="C390" s="120"/>
      <c r="D390" s="162"/>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spans="1:46" ht="15.75" customHeight="1">
      <c r="A391" s="120"/>
      <c r="B391" s="120"/>
      <c r="C391" s="120"/>
      <c r="D391" s="162"/>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spans="1:46" ht="15.75" customHeight="1">
      <c r="A392" s="120"/>
      <c r="B392" s="120"/>
      <c r="C392" s="120"/>
      <c r="D392" s="162"/>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spans="1:46" ht="15.75" customHeight="1">
      <c r="A393" s="120"/>
      <c r="B393" s="120"/>
      <c r="C393" s="120"/>
      <c r="D393" s="162"/>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spans="1:46" ht="15.75" customHeight="1">
      <c r="A394" s="120"/>
      <c r="B394" s="120"/>
      <c r="C394" s="120"/>
      <c r="D394" s="162"/>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spans="1:46" ht="15.75" customHeight="1">
      <c r="A395" s="120"/>
      <c r="B395" s="120"/>
      <c r="C395" s="120"/>
      <c r="D395" s="162"/>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spans="1:46" ht="15.75" customHeight="1">
      <c r="A396" s="120"/>
      <c r="B396" s="120"/>
      <c r="C396" s="120"/>
      <c r="D396" s="162"/>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spans="1:46" ht="15.75" customHeight="1">
      <c r="A397" s="120"/>
      <c r="B397" s="120"/>
      <c r="C397" s="120"/>
      <c r="D397" s="162"/>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spans="1:46" ht="15.75" customHeight="1">
      <c r="A398" s="120"/>
      <c r="B398" s="120"/>
      <c r="C398" s="120"/>
      <c r="D398" s="162"/>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spans="1:46" ht="15.75" customHeight="1">
      <c r="A399" s="120"/>
      <c r="B399" s="120"/>
      <c r="C399" s="120"/>
      <c r="D399" s="162"/>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spans="1:46" ht="15.75" customHeight="1">
      <c r="A400" s="120"/>
      <c r="B400" s="120"/>
      <c r="C400" s="120"/>
      <c r="D400" s="162"/>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spans="1:46" ht="15.75" customHeight="1">
      <c r="A401" s="120"/>
      <c r="B401" s="120"/>
      <c r="C401" s="120"/>
      <c r="D401" s="162"/>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spans="1:46" ht="15.75" customHeight="1">
      <c r="A402" s="120"/>
      <c r="B402" s="120"/>
      <c r="C402" s="120"/>
      <c r="D402" s="162"/>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spans="1:46" ht="15.75" customHeight="1">
      <c r="A403" s="120"/>
      <c r="B403" s="120"/>
      <c r="C403" s="120"/>
      <c r="D403" s="162"/>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spans="1:46" ht="15.75" customHeight="1">
      <c r="A404" s="120"/>
      <c r="B404" s="120"/>
      <c r="C404" s="120"/>
      <c r="D404" s="162"/>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spans="1:46" ht="15.75" customHeight="1">
      <c r="A405" s="120"/>
      <c r="B405" s="120"/>
      <c r="C405" s="120"/>
      <c r="D405" s="162"/>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spans="1:46" ht="15.75" customHeight="1">
      <c r="A406" s="120"/>
      <c r="B406" s="120"/>
      <c r="C406" s="120"/>
      <c r="D406" s="162"/>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spans="1:46" ht="15.75" customHeight="1">
      <c r="A407" s="120"/>
      <c r="B407" s="120"/>
      <c r="C407" s="120"/>
      <c r="D407" s="162"/>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spans="1:46" ht="15.75" customHeight="1">
      <c r="A408" s="120"/>
      <c r="B408" s="120"/>
      <c r="C408" s="120"/>
      <c r="D408" s="162"/>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spans="1:46" ht="15.75" customHeight="1">
      <c r="A409" s="120"/>
      <c r="B409" s="120"/>
      <c r="C409" s="120"/>
      <c r="D409" s="162"/>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spans="1:46" ht="15.75" customHeight="1">
      <c r="A410" s="120"/>
      <c r="B410" s="120"/>
      <c r="C410" s="120"/>
      <c r="D410" s="162"/>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spans="1:46" ht="15.75" customHeight="1">
      <c r="A411" s="120"/>
      <c r="B411" s="120"/>
      <c r="C411" s="120"/>
      <c r="D411" s="162"/>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spans="1:46" ht="15.75" customHeight="1">
      <c r="A412" s="120"/>
      <c r="B412" s="120"/>
      <c r="C412" s="120"/>
      <c r="D412" s="162"/>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spans="1:46" ht="15.75" customHeight="1">
      <c r="A413" s="120"/>
      <c r="B413" s="120"/>
      <c r="C413" s="120"/>
      <c r="D413" s="162"/>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spans="1:46" ht="15.75" customHeight="1">
      <c r="A414" s="120"/>
      <c r="B414" s="120"/>
      <c r="C414" s="120"/>
      <c r="D414" s="162"/>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spans="1:46" ht="15.75" customHeight="1">
      <c r="A415" s="120"/>
      <c r="B415" s="120"/>
      <c r="C415" s="120"/>
      <c r="D415" s="162"/>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spans="1:46" ht="15.75" customHeight="1">
      <c r="A416" s="120"/>
      <c r="B416" s="120"/>
      <c r="C416" s="120"/>
      <c r="D416" s="162"/>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spans="1:46" ht="15.75" customHeight="1">
      <c r="A417" s="120"/>
      <c r="B417" s="120"/>
      <c r="C417" s="120"/>
      <c r="D417" s="162"/>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spans="1:46" ht="15.75" customHeight="1">
      <c r="A418" s="120"/>
      <c r="B418" s="120"/>
      <c r="C418" s="120"/>
      <c r="D418" s="162"/>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spans="1:46" ht="15.75" customHeight="1">
      <c r="A419" s="120"/>
      <c r="B419" s="120"/>
      <c r="C419" s="120"/>
      <c r="D419" s="162"/>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spans="1:46" ht="15.75" customHeight="1">
      <c r="A420" s="120"/>
      <c r="B420" s="120"/>
      <c r="C420" s="120"/>
      <c r="D420" s="162"/>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spans="1:46" ht="15.75" customHeight="1">
      <c r="A421" s="120"/>
      <c r="B421" s="120"/>
      <c r="C421" s="120"/>
      <c r="D421" s="162"/>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spans="1:46" ht="15.75" customHeight="1">
      <c r="A422" s="120"/>
      <c r="B422" s="120"/>
      <c r="C422" s="120"/>
      <c r="D422" s="162"/>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spans="1:46" ht="15.75" customHeight="1">
      <c r="A423" s="120"/>
      <c r="B423" s="120"/>
      <c r="C423" s="120"/>
      <c r="D423" s="162"/>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spans="1:46" ht="15.75" customHeight="1">
      <c r="A424" s="120"/>
      <c r="B424" s="120"/>
      <c r="C424" s="120"/>
      <c r="D424" s="162"/>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spans="1:46" ht="15.75" customHeight="1">
      <c r="A425" s="120"/>
      <c r="B425" s="120"/>
      <c r="C425" s="120"/>
      <c r="D425" s="162"/>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spans="1:46" ht="15.75" customHeight="1">
      <c r="A426" s="120"/>
      <c r="B426" s="120"/>
      <c r="C426" s="120"/>
      <c r="D426" s="162"/>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spans="1:46" ht="15.75" customHeight="1">
      <c r="A427" s="120"/>
      <c r="B427" s="120"/>
      <c r="C427" s="120"/>
      <c r="D427" s="162"/>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spans="1:46" ht="15.75" customHeight="1">
      <c r="A428" s="120"/>
      <c r="B428" s="120"/>
      <c r="C428" s="120"/>
      <c r="D428" s="162"/>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spans="1:46" ht="15.75" customHeight="1">
      <c r="A429" s="120"/>
      <c r="B429" s="120"/>
      <c r="C429" s="120"/>
      <c r="D429" s="162"/>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spans="1:46" ht="15.75" customHeight="1">
      <c r="A430" s="120"/>
      <c r="B430" s="120"/>
      <c r="C430" s="120"/>
      <c r="D430" s="162"/>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spans="1:46" ht="15.75" customHeight="1">
      <c r="A431" s="120"/>
      <c r="B431" s="120"/>
      <c r="C431" s="120"/>
      <c r="D431" s="162"/>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spans="1:46" ht="15.75" customHeight="1">
      <c r="A432" s="120"/>
      <c r="B432" s="120"/>
      <c r="C432" s="120"/>
      <c r="D432" s="162"/>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spans="1:46" ht="15.75" customHeight="1">
      <c r="A433" s="120"/>
      <c r="B433" s="120"/>
      <c r="C433" s="120"/>
      <c r="D433" s="162"/>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spans="1:46" ht="15.75" customHeight="1">
      <c r="A434" s="120"/>
      <c r="B434" s="120"/>
      <c r="C434" s="120"/>
      <c r="D434" s="162"/>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spans="1:46" ht="15.75" customHeight="1">
      <c r="A435" s="120"/>
      <c r="B435" s="120"/>
      <c r="C435" s="120"/>
      <c r="D435" s="162"/>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spans="1:46" ht="15.75" customHeight="1">
      <c r="A436" s="120"/>
      <c r="B436" s="120"/>
      <c r="C436" s="120"/>
      <c r="D436" s="162"/>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spans="1:46" ht="15.75" customHeight="1">
      <c r="A437" s="120"/>
      <c r="B437" s="120"/>
      <c r="C437" s="120"/>
      <c r="D437" s="162"/>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spans="1:46" ht="15.75" customHeight="1">
      <c r="A438" s="120"/>
      <c r="B438" s="120"/>
      <c r="C438" s="120"/>
      <c r="D438" s="162"/>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spans="1:46" ht="15.75" customHeight="1">
      <c r="A439" s="120"/>
      <c r="B439" s="120"/>
      <c r="C439" s="120"/>
      <c r="D439" s="162"/>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spans="1:46" ht="15.75" customHeight="1">
      <c r="A440" s="120"/>
      <c r="B440" s="120"/>
      <c r="C440" s="120"/>
      <c r="D440" s="162"/>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spans="1:46" ht="15.75" customHeight="1">
      <c r="A441" s="120"/>
      <c r="B441" s="120"/>
      <c r="C441" s="120"/>
      <c r="D441" s="162"/>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spans="1:46" ht="15.75" customHeight="1">
      <c r="A442" s="120"/>
      <c r="B442" s="120"/>
      <c r="C442" s="120"/>
      <c r="D442" s="162"/>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spans="1:46" ht="15.75" customHeight="1">
      <c r="A443" s="120"/>
      <c r="B443" s="120"/>
      <c r="C443" s="120"/>
      <c r="D443" s="162"/>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spans="1:46" ht="15.75" customHeight="1">
      <c r="A444" s="120"/>
      <c r="B444" s="120"/>
      <c r="C444" s="120"/>
      <c r="D444" s="162"/>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spans="1:46" ht="15.75" customHeight="1">
      <c r="A445" s="120"/>
      <c r="B445" s="120"/>
      <c r="C445" s="120"/>
      <c r="D445" s="162"/>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spans="1:46" ht="15.75" customHeight="1">
      <c r="A446" s="120"/>
      <c r="B446" s="120"/>
      <c r="C446" s="120"/>
      <c r="D446" s="162"/>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spans="1:46" ht="15.75" customHeight="1">
      <c r="A447" s="120"/>
      <c r="B447" s="120"/>
      <c r="C447" s="120"/>
      <c r="D447" s="162"/>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spans="1:46" ht="15.75" customHeight="1">
      <c r="A448" s="120"/>
      <c r="B448" s="120"/>
      <c r="C448" s="120"/>
      <c r="D448" s="162"/>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spans="1:46" ht="15.75" customHeight="1">
      <c r="A449" s="120"/>
      <c r="B449" s="120"/>
      <c r="C449" s="120"/>
      <c r="D449" s="162"/>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spans="1:46" ht="15.75" customHeight="1">
      <c r="A450" s="120"/>
      <c r="B450" s="120"/>
      <c r="C450" s="120"/>
      <c r="D450" s="162"/>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spans="1:46" ht="15.75" customHeight="1">
      <c r="A451" s="120"/>
      <c r="B451" s="120"/>
      <c r="C451" s="120"/>
      <c r="D451" s="162"/>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spans="1:46" ht="15.75" customHeight="1">
      <c r="A452" s="120"/>
      <c r="B452" s="120"/>
      <c r="C452" s="120"/>
      <c r="D452" s="162"/>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spans="1:46" ht="15.75" customHeight="1">
      <c r="A453" s="120"/>
      <c r="B453" s="120"/>
      <c r="C453" s="120"/>
      <c r="D453" s="162"/>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spans="1:46" ht="15.75" customHeight="1">
      <c r="A454" s="120"/>
      <c r="B454" s="120"/>
      <c r="C454" s="120"/>
      <c r="D454" s="162"/>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spans="1:46" ht="15.75" customHeight="1">
      <c r="A455" s="120"/>
      <c r="B455" s="120"/>
      <c r="C455" s="120"/>
      <c r="D455" s="162"/>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spans="1:46" ht="15.75" customHeight="1">
      <c r="A456" s="120"/>
      <c r="B456" s="120"/>
      <c r="C456" s="120"/>
      <c r="D456" s="162"/>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spans="1:46" ht="15.75" customHeight="1">
      <c r="A457" s="120"/>
      <c r="B457" s="120"/>
      <c r="C457" s="120"/>
      <c r="D457" s="162"/>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spans="1:46" ht="15.75" customHeight="1">
      <c r="A458" s="120"/>
      <c r="B458" s="120"/>
      <c r="C458" s="120"/>
      <c r="D458" s="162"/>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spans="1:46" ht="15.75" customHeight="1">
      <c r="A459" s="120"/>
      <c r="B459" s="120"/>
      <c r="C459" s="120"/>
      <c r="D459" s="162"/>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spans="1:46" ht="15.75" customHeight="1">
      <c r="A460" s="120"/>
      <c r="B460" s="120"/>
      <c r="C460" s="120"/>
      <c r="D460" s="162"/>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spans="1:46" ht="15.75" customHeight="1">
      <c r="A461" s="120"/>
      <c r="B461" s="120"/>
      <c r="C461" s="120"/>
      <c r="D461" s="162"/>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spans="1:46" ht="15.75" customHeight="1">
      <c r="A462" s="120"/>
      <c r="B462" s="120"/>
      <c r="C462" s="120"/>
      <c r="D462" s="162"/>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spans="1:46" ht="15.75" customHeight="1">
      <c r="A463" s="120"/>
      <c r="B463" s="120"/>
      <c r="C463" s="120"/>
      <c r="D463" s="162"/>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spans="1:46" ht="15.75" customHeight="1">
      <c r="A464" s="120"/>
      <c r="B464" s="120"/>
      <c r="C464" s="120"/>
      <c r="D464" s="162"/>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spans="1:46" ht="15.75" customHeight="1">
      <c r="A465" s="120"/>
      <c r="B465" s="120"/>
      <c r="C465" s="120"/>
      <c r="D465" s="162"/>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spans="1:46" ht="15.75" customHeight="1">
      <c r="A466" s="120"/>
      <c r="B466" s="120"/>
      <c r="C466" s="120"/>
      <c r="D466" s="162"/>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spans="1:46" ht="15.75" customHeight="1">
      <c r="A467" s="120"/>
      <c r="B467" s="120"/>
      <c r="C467" s="120"/>
      <c r="D467" s="162"/>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spans="1:46" ht="15.75" customHeight="1">
      <c r="A468" s="120"/>
      <c r="B468" s="120"/>
      <c r="C468" s="120"/>
      <c r="D468" s="162"/>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spans="1:46" ht="15.75" customHeight="1">
      <c r="A469" s="120"/>
      <c r="B469" s="120"/>
      <c r="C469" s="120"/>
      <c r="D469" s="162"/>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spans="1:46" ht="15.75" customHeight="1">
      <c r="A470" s="120"/>
      <c r="B470" s="120"/>
      <c r="C470" s="120"/>
      <c r="D470" s="162"/>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spans="1:46" ht="15.75" customHeight="1">
      <c r="A471" s="120"/>
      <c r="B471" s="120"/>
      <c r="C471" s="120"/>
      <c r="D471" s="162"/>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spans="1:46" ht="15.75" customHeight="1">
      <c r="A472" s="120"/>
      <c r="B472" s="120"/>
      <c r="C472" s="120"/>
      <c r="D472" s="162"/>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spans="1:46" ht="15.75" customHeight="1">
      <c r="A473" s="120"/>
      <c r="B473" s="120"/>
      <c r="C473" s="120"/>
      <c r="D473" s="162"/>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spans="1:46" ht="15.75" customHeight="1">
      <c r="A474" s="120"/>
      <c r="B474" s="120"/>
      <c r="C474" s="120"/>
      <c r="D474" s="162"/>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spans="1:46" ht="15.75" customHeight="1">
      <c r="A475" s="120"/>
      <c r="B475" s="120"/>
      <c r="C475" s="120"/>
      <c r="D475" s="162"/>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spans="1:46" ht="15.75" customHeight="1">
      <c r="A476" s="120"/>
      <c r="B476" s="120"/>
      <c r="C476" s="120"/>
      <c r="D476" s="162"/>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spans="1:46" ht="15.75" customHeight="1">
      <c r="A477" s="120"/>
      <c r="B477" s="120"/>
      <c r="C477" s="120"/>
      <c r="D477" s="162"/>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spans="1:46" ht="15.75" customHeight="1">
      <c r="A478" s="120"/>
      <c r="B478" s="120"/>
      <c r="C478" s="120"/>
      <c r="D478" s="162"/>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spans="1:46" ht="15.75" customHeight="1">
      <c r="A479" s="120"/>
      <c r="B479" s="120"/>
      <c r="C479" s="120"/>
      <c r="D479" s="162"/>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spans="1:46" ht="15.75" customHeight="1">
      <c r="A480" s="120"/>
      <c r="B480" s="120"/>
      <c r="C480" s="120"/>
      <c r="D480" s="162"/>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spans="1:46" ht="15.75" customHeight="1">
      <c r="A481" s="120"/>
      <c r="B481" s="120"/>
      <c r="C481" s="120"/>
      <c r="D481" s="162"/>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spans="1:46" ht="15.75" customHeight="1">
      <c r="A482" s="120"/>
      <c r="B482" s="120"/>
      <c r="C482" s="120"/>
      <c r="D482" s="162"/>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spans="1:46" ht="15.75" customHeight="1">
      <c r="A483" s="120"/>
      <c r="B483" s="120"/>
      <c r="C483" s="120"/>
      <c r="D483" s="162"/>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spans="1:46" ht="15.75" customHeight="1">
      <c r="A484" s="120"/>
      <c r="B484" s="120"/>
      <c r="C484" s="120"/>
      <c r="D484" s="162"/>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spans="1:46" ht="15.75" customHeight="1">
      <c r="A485" s="120"/>
      <c r="B485" s="120"/>
      <c r="C485" s="120"/>
      <c r="D485" s="162"/>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spans="1:46" ht="15.75" customHeight="1">
      <c r="A486" s="120"/>
      <c r="B486" s="120"/>
      <c r="C486" s="120"/>
      <c r="D486" s="162"/>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spans="1:46" ht="15.75" customHeight="1">
      <c r="A487" s="120"/>
      <c r="B487" s="120"/>
      <c r="C487" s="120"/>
      <c r="D487" s="162"/>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spans="1:46" ht="15.75" customHeight="1">
      <c r="A488" s="120"/>
      <c r="B488" s="120"/>
      <c r="C488" s="120"/>
      <c r="D488" s="162"/>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spans="1:46" ht="15.75" customHeight="1">
      <c r="A489" s="120"/>
      <c r="B489" s="120"/>
      <c r="C489" s="120"/>
      <c r="D489" s="162"/>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spans="1:46" ht="15.75" customHeight="1">
      <c r="A490" s="120"/>
      <c r="B490" s="120"/>
      <c r="C490" s="120"/>
      <c r="D490" s="162"/>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spans="1:46" ht="15.75" customHeight="1">
      <c r="A491" s="120"/>
      <c r="B491" s="120"/>
      <c r="C491" s="120"/>
      <c r="D491" s="162"/>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spans="1:46" ht="15.75" customHeight="1">
      <c r="A492" s="120"/>
      <c r="B492" s="120"/>
      <c r="C492" s="120"/>
      <c r="D492" s="162"/>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spans="1:46" ht="15.75" customHeight="1">
      <c r="A493" s="120"/>
      <c r="B493" s="120"/>
      <c r="C493" s="120"/>
      <c r="D493" s="162"/>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spans="1:46" ht="15.75" customHeight="1">
      <c r="A494" s="120"/>
      <c r="B494" s="120"/>
      <c r="C494" s="120"/>
      <c r="D494" s="162"/>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spans="1:46" ht="15.75" customHeight="1">
      <c r="A495" s="120"/>
      <c r="B495" s="120"/>
      <c r="C495" s="120"/>
      <c r="D495" s="162"/>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spans="1:46" ht="15.75" customHeight="1">
      <c r="A496" s="120"/>
      <c r="B496" s="120"/>
      <c r="C496" s="120"/>
      <c r="D496" s="162"/>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spans="1:46" ht="15.75" customHeight="1">
      <c r="A497" s="120"/>
      <c r="B497" s="120"/>
      <c r="C497" s="120"/>
      <c r="D497" s="162"/>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spans="1:46" ht="15.75" customHeight="1">
      <c r="A498" s="120"/>
      <c r="B498" s="120"/>
      <c r="C498" s="120"/>
      <c r="D498" s="162"/>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spans="1:46" ht="15.75" customHeight="1">
      <c r="A499" s="120"/>
      <c r="B499" s="120"/>
      <c r="C499" s="120"/>
      <c r="D499" s="162"/>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spans="1:46" ht="15.75" customHeight="1">
      <c r="A500" s="120"/>
      <c r="B500" s="120"/>
      <c r="C500" s="120"/>
      <c r="D500" s="162"/>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spans="1:46" ht="15.75" customHeight="1">
      <c r="A501" s="120"/>
      <c r="B501" s="120"/>
      <c r="C501" s="120"/>
      <c r="D501" s="162"/>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spans="1:46" ht="15.75" customHeight="1">
      <c r="A502" s="120"/>
      <c r="B502" s="120"/>
      <c r="C502" s="120"/>
      <c r="D502" s="162"/>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spans="1:46" ht="15.75" customHeight="1">
      <c r="A503" s="120"/>
      <c r="B503" s="120"/>
      <c r="C503" s="120"/>
      <c r="D503" s="162"/>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spans="1:46" ht="15.75" customHeight="1">
      <c r="A504" s="120"/>
      <c r="B504" s="120"/>
      <c r="C504" s="120"/>
      <c r="D504" s="162"/>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spans="1:46" ht="15.75" customHeight="1">
      <c r="A505" s="120"/>
      <c r="B505" s="120"/>
      <c r="C505" s="120"/>
      <c r="D505" s="162"/>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spans="1:46" ht="15.75" customHeight="1">
      <c r="A506" s="120"/>
      <c r="B506" s="120"/>
      <c r="C506" s="120"/>
      <c r="D506" s="162"/>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spans="1:46" ht="15.75" customHeight="1">
      <c r="A507" s="120"/>
      <c r="B507" s="120"/>
      <c r="C507" s="120"/>
      <c r="D507" s="162"/>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spans="1:46" ht="15.75" customHeight="1">
      <c r="A508" s="120"/>
      <c r="B508" s="120"/>
      <c r="C508" s="120"/>
      <c r="D508" s="162"/>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spans="1:46" ht="15.75" customHeight="1">
      <c r="A509" s="120"/>
      <c r="B509" s="120"/>
      <c r="C509" s="120"/>
      <c r="D509" s="162"/>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spans="1:46" ht="15.75" customHeight="1">
      <c r="A510" s="120"/>
      <c r="B510" s="120"/>
      <c r="C510" s="120"/>
      <c r="D510" s="162"/>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spans="1:46" ht="15.75" customHeight="1">
      <c r="A511" s="120"/>
      <c r="B511" s="120"/>
      <c r="C511" s="120"/>
      <c r="D511" s="162"/>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spans="1:46" ht="15.75" customHeight="1">
      <c r="A512" s="120"/>
      <c r="B512" s="120"/>
      <c r="C512" s="120"/>
      <c r="D512" s="162"/>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spans="1:46" ht="15.75" customHeight="1">
      <c r="A513" s="120"/>
      <c r="B513" s="120"/>
      <c r="C513" s="120"/>
      <c r="D513" s="162"/>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spans="1:46" ht="15.75" customHeight="1">
      <c r="A514" s="120"/>
      <c r="B514" s="120"/>
      <c r="C514" s="120"/>
      <c r="D514" s="162"/>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spans="1:46" ht="15.75" customHeight="1">
      <c r="A515" s="120"/>
      <c r="B515" s="120"/>
      <c r="C515" s="120"/>
      <c r="D515" s="162"/>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spans="1:46" ht="15.75" customHeight="1">
      <c r="A516" s="120"/>
      <c r="B516" s="120"/>
      <c r="C516" s="120"/>
      <c r="D516" s="162"/>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spans="1:46" ht="15.75" customHeight="1">
      <c r="A517" s="120"/>
      <c r="B517" s="120"/>
      <c r="C517" s="120"/>
      <c r="D517" s="162"/>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spans="1:46" ht="15.75" customHeight="1">
      <c r="A518" s="120"/>
      <c r="B518" s="120"/>
      <c r="C518" s="120"/>
      <c r="D518" s="162"/>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spans="1:46" ht="15.75" customHeight="1">
      <c r="A519" s="120"/>
      <c r="B519" s="120"/>
      <c r="C519" s="120"/>
      <c r="D519" s="162"/>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spans="1:46" ht="15.75" customHeight="1">
      <c r="A520" s="120"/>
      <c r="B520" s="120"/>
      <c r="C520" s="120"/>
      <c r="D520" s="162"/>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spans="1:46" ht="15.75" customHeight="1">
      <c r="A521" s="120"/>
      <c r="B521" s="120"/>
      <c r="C521" s="120"/>
      <c r="D521" s="162"/>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spans="1:46" ht="15.75" customHeight="1">
      <c r="A522" s="120"/>
      <c r="B522" s="120"/>
      <c r="C522" s="120"/>
      <c r="D522" s="162"/>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spans="1:46" ht="15.75" customHeight="1">
      <c r="A523" s="120"/>
      <c r="B523" s="120"/>
      <c r="C523" s="120"/>
      <c r="D523" s="162"/>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spans="1:46" ht="15.75" customHeight="1">
      <c r="A524" s="120"/>
      <c r="B524" s="120"/>
      <c r="C524" s="120"/>
      <c r="D524" s="162"/>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spans="1:46" ht="15.75" customHeight="1">
      <c r="A525" s="120"/>
      <c r="B525" s="120"/>
      <c r="C525" s="120"/>
      <c r="D525" s="162"/>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spans="1:46" ht="15.75" customHeight="1">
      <c r="A526" s="120"/>
      <c r="B526" s="120"/>
      <c r="C526" s="120"/>
      <c r="D526" s="162"/>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spans="1:46" ht="15.75" customHeight="1">
      <c r="A527" s="120"/>
      <c r="B527" s="120"/>
      <c r="C527" s="120"/>
      <c r="D527" s="162"/>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spans="1:46" ht="15.75" customHeight="1">
      <c r="A528" s="120"/>
      <c r="B528" s="120"/>
      <c r="C528" s="120"/>
      <c r="D528" s="162"/>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spans="1:46" ht="15.75" customHeight="1">
      <c r="A529" s="120"/>
      <c r="B529" s="120"/>
      <c r="C529" s="120"/>
      <c r="D529" s="162"/>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spans="1:46" ht="15.75" customHeight="1">
      <c r="A530" s="120"/>
      <c r="B530" s="120"/>
      <c r="C530" s="120"/>
      <c r="D530" s="162"/>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spans="1:46" ht="15.75" customHeight="1">
      <c r="A531" s="120"/>
      <c r="B531" s="120"/>
      <c r="C531" s="120"/>
      <c r="D531" s="162"/>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spans="1:46" ht="15.75" customHeight="1">
      <c r="A532" s="120"/>
      <c r="B532" s="120"/>
      <c r="C532" s="120"/>
      <c r="D532" s="162"/>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spans="1:46" ht="15.75" customHeight="1">
      <c r="A533" s="120"/>
      <c r="B533" s="120"/>
      <c r="C533" s="120"/>
      <c r="D533" s="162"/>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spans="1:46" ht="15.75" customHeight="1">
      <c r="A534" s="120"/>
      <c r="B534" s="120"/>
      <c r="C534" s="120"/>
      <c r="D534" s="162"/>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spans="1:46" ht="15.75" customHeight="1">
      <c r="A535" s="120"/>
      <c r="B535" s="120"/>
      <c r="C535" s="120"/>
      <c r="D535" s="162"/>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spans="1:46" ht="15.75" customHeight="1">
      <c r="A536" s="120"/>
      <c r="B536" s="120"/>
      <c r="C536" s="120"/>
      <c r="D536" s="162"/>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spans="1:46" ht="15.75" customHeight="1">
      <c r="A537" s="120"/>
      <c r="B537" s="120"/>
      <c r="C537" s="120"/>
      <c r="D537" s="162"/>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spans="1:46" ht="15.75" customHeight="1">
      <c r="A538" s="120"/>
      <c r="B538" s="120"/>
      <c r="C538" s="120"/>
      <c r="D538" s="162"/>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spans="1:46" ht="15.75" customHeight="1">
      <c r="A539" s="120"/>
      <c r="B539" s="120"/>
      <c r="C539" s="120"/>
      <c r="D539" s="162"/>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spans="1:46" ht="15.75" customHeight="1">
      <c r="A540" s="120"/>
      <c r="B540" s="120"/>
      <c r="C540" s="120"/>
      <c r="D540" s="162"/>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spans="1:46" ht="15.75" customHeight="1">
      <c r="A541" s="120"/>
      <c r="B541" s="120"/>
      <c r="C541" s="120"/>
      <c r="D541" s="162"/>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spans="1:46" ht="15.75" customHeight="1">
      <c r="A542" s="120"/>
      <c r="B542" s="120"/>
      <c r="C542" s="120"/>
      <c r="D542" s="162"/>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spans="1:46" ht="15.75" customHeight="1">
      <c r="A543" s="120"/>
      <c r="B543" s="120"/>
      <c r="C543" s="120"/>
      <c r="D543" s="162"/>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spans="1:46" ht="15.75" customHeight="1">
      <c r="A544" s="120"/>
      <c r="B544" s="120"/>
      <c r="C544" s="120"/>
      <c r="D544" s="162"/>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spans="1:46" ht="15.75" customHeight="1">
      <c r="A545" s="120"/>
      <c r="B545" s="120"/>
      <c r="C545" s="120"/>
      <c r="D545" s="162"/>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spans="1:46" ht="15.75" customHeight="1">
      <c r="A546" s="120"/>
      <c r="B546" s="120"/>
      <c r="C546" s="120"/>
      <c r="D546" s="162"/>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spans="1:46" ht="15.75" customHeight="1">
      <c r="A547" s="120"/>
      <c r="B547" s="120"/>
      <c r="C547" s="120"/>
      <c r="D547" s="162"/>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spans="1:46" ht="15.75" customHeight="1">
      <c r="A548" s="120"/>
      <c r="B548" s="120"/>
      <c r="C548" s="120"/>
      <c r="D548" s="162"/>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spans="1:46" ht="15.75" customHeight="1">
      <c r="A549" s="120"/>
      <c r="B549" s="120"/>
      <c r="C549" s="120"/>
      <c r="D549" s="162"/>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spans="1:46" ht="15.75" customHeight="1">
      <c r="A550" s="120"/>
      <c r="B550" s="120"/>
      <c r="C550" s="120"/>
      <c r="D550" s="162"/>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spans="1:46" ht="15.75" customHeight="1">
      <c r="A551" s="120"/>
      <c r="B551" s="120"/>
      <c r="C551" s="120"/>
      <c r="D551" s="162"/>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spans="1:46" ht="15.75" customHeight="1">
      <c r="A552" s="120"/>
      <c r="B552" s="120"/>
      <c r="C552" s="120"/>
      <c r="D552" s="162"/>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spans="1:46" ht="15.75" customHeight="1">
      <c r="A553" s="120"/>
      <c r="B553" s="120"/>
      <c r="C553" s="120"/>
      <c r="D553" s="162"/>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spans="1:46" ht="15.75" customHeight="1">
      <c r="A554" s="120"/>
      <c r="B554" s="120"/>
      <c r="C554" s="120"/>
      <c r="D554" s="162"/>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spans="1:46" ht="15.75" customHeight="1">
      <c r="A555" s="120"/>
      <c r="B555" s="120"/>
      <c r="C555" s="120"/>
      <c r="D555" s="162"/>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spans="1:46" ht="15.75" customHeight="1">
      <c r="A556" s="120"/>
      <c r="B556" s="120"/>
      <c r="C556" s="120"/>
      <c r="D556" s="162"/>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spans="1:46" ht="15.75" customHeight="1">
      <c r="A557" s="120"/>
      <c r="B557" s="120"/>
      <c r="C557" s="120"/>
      <c r="D557" s="162"/>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spans="1:46" ht="15.75" customHeight="1">
      <c r="A558" s="120"/>
      <c r="B558" s="120"/>
      <c r="C558" s="120"/>
      <c r="D558" s="162"/>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spans="1:46" ht="15.75" customHeight="1">
      <c r="A559" s="120"/>
      <c r="B559" s="120"/>
      <c r="C559" s="120"/>
      <c r="D559" s="162"/>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spans="1:46" ht="15.75" customHeight="1">
      <c r="A560" s="120"/>
      <c r="B560" s="120"/>
      <c r="C560" s="120"/>
      <c r="D560" s="162"/>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spans="1:46" ht="15.75" customHeight="1">
      <c r="A561" s="120"/>
      <c r="B561" s="120"/>
      <c r="C561" s="120"/>
      <c r="D561" s="162"/>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spans="1:46" ht="15.75" customHeight="1">
      <c r="A562" s="120"/>
      <c r="B562" s="120"/>
      <c r="C562" s="120"/>
      <c r="D562" s="162"/>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spans="1:46" ht="15.75" customHeight="1">
      <c r="A563" s="120"/>
      <c r="B563" s="120"/>
      <c r="C563" s="120"/>
      <c r="D563" s="162"/>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spans="1:46" ht="15.75" customHeight="1">
      <c r="A564" s="120"/>
      <c r="B564" s="120"/>
      <c r="C564" s="120"/>
      <c r="D564" s="162"/>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spans="1:46" ht="15.75" customHeight="1">
      <c r="A565" s="120"/>
      <c r="B565" s="120"/>
      <c r="C565" s="120"/>
      <c r="D565" s="162"/>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spans="1:46" ht="15.75" customHeight="1">
      <c r="A566" s="120"/>
      <c r="B566" s="120"/>
      <c r="C566" s="120"/>
      <c r="D566" s="162"/>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spans="1:46" ht="15.75" customHeight="1">
      <c r="A567" s="120"/>
      <c r="B567" s="120"/>
      <c r="C567" s="120"/>
      <c r="D567" s="162"/>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spans="1:46" ht="15.75" customHeight="1">
      <c r="A568" s="120"/>
      <c r="B568" s="120"/>
      <c r="C568" s="120"/>
      <c r="D568" s="162"/>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spans="1:46" ht="15.75" customHeight="1">
      <c r="A569" s="120"/>
      <c r="B569" s="120"/>
      <c r="C569" s="120"/>
      <c r="D569" s="162"/>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spans="1:46" ht="15.75" customHeight="1">
      <c r="A570" s="120"/>
      <c r="B570" s="120"/>
      <c r="C570" s="120"/>
      <c r="D570" s="162"/>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spans="1:46" ht="15.75" customHeight="1">
      <c r="A571" s="120"/>
      <c r="B571" s="120"/>
      <c r="C571" s="120"/>
      <c r="D571" s="162"/>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spans="1:46" ht="15.75" customHeight="1">
      <c r="A572" s="120"/>
      <c r="B572" s="120"/>
      <c r="C572" s="120"/>
      <c r="D572" s="162"/>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spans="1:46" ht="15.75" customHeight="1">
      <c r="A573" s="120"/>
      <c r="B573" s="120"/>
      <c r="C573" s="120"/>
      <c r="D573" s="162"/>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spans="1:46" ht="15.75" customHeight="1">
      <c r="A574" s="120"/>
      <c r="B574" s="120"/>
      <c r="C574" s="120"/>
      <c r="D574" s="162"/>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spans="1:46" ht="15.75" customHeight="1">
      <c r="A575" s="120"/>
      <c r="B575" s="120"/>
      <c r="C575" s="120"/>
      <c r="D575" s="162"/>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spans="1:46" ht="15.75" customHeight="1">
      <c r="A576" s="120"/>
      <c r="B576" s="120"/>
      <c r="C576" s="120"/>
      <c r="D576" s="162"/>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spans="1:46" ht="15.75" customHeight="1">
      <c r="A577" s="120"/>
      <c r="B577" s="120"/>
      <c r="C577" s="120"/>
      <c r="D577" s="162"/>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spans="1:46" ht="15.75" customHeight="1">
      <c r="A578" s="120"/>
      <c r="B578" s="120"/>
      <c r="C578" s="120"/>
      <c r="D578" s="162"/>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spans="1:46" ht="15.75" customHeight="1">
      <c r="A579" s="120"/>
      <c r="B579" s="120"/>
      <c r="C579" s="120"/>
      <c r="D579" s="162"/>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spans="1:46" ht="15.75" customHeight="1">
      <c r="A580" s="120"/>
      <c r="B580" s="120"/>
      <c r="C580" s="120"/>
      <c r="D580" s="162"/>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spans="1:46" ht="15.75" customHeight="1">
      <c r="A581" s="120"/>
      <c r="B581" s="120"/>
      <c r="C581" s="120"/>
      <c r="D581" s="162"/>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spans="1:46" ht="15.75" customHeight="1">
      <c r="A582" s="120"/>
      <c r="B582" s="120"/>
      <c r="C582" s="120"/>
      <c r="D582" s="162"/>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spans="1:46" ht="15.75" customHeight="1">
      <c r="A583" s="120"/>
      <c r="B583" s="120"/>
      <c r="C583" s="120"/>
      <c r="D583" s="162"/>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spans="1:46" ht="15.75" customHeight="1">
      <c r="A584" s="120"/>
      <c r="B584" s="120"/>
      <c r="C584" s="120"/>
      <c r="D584" s="162"/>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spans="1:46" ht="15.75" customHeight="1">
      <c r="A585" s="120"/>
      <c r="B585" s="120"/>
      <c r="C585" s="120"/>
      <c r="D585" s="162"/>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spans="1:46" ht="15.75" customHeight="1">
      <c r="A586" s="120"/>
      <c r="B586" s="120"/>
      <c r="C586" s="120"/>
      <c r="D586" s="162"/>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spans="1:46" ht="15.75" customHeight="1">
      <c r="A587" s="120"/>
      <c r="B587" s="120"/>
      <c r="C587" s="120"/>
      <c r="D587" s="162"/>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spans="1:46" ht="15.75" customHeight="1">
      <c r="A588" s="120"/>
      <c r="B588" s="120"/>
      <c r="C588" s="120"/>
      <c r="D588" s="162"/>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spans="1:46" ht="15.75" customHeight="1">
      <c r="A589" s="120"/>
      <c r="B589" s="120"/>
      <c r="C589" s="120"/>
      <c r="D589" s="162"/>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spans="1:46" ht="15.75" customHeight="1">
      <c r="A590" s="120"/>
      <c r="B590" s="120"/>
      <c r="C590" s="120"/>
      <c r="D590" s="162"/>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spans="1:46" ht="15.75" customHeight="1">
      <c r="A591" s="120"/>
      <c r="B591" s="120"/>
      <c r="C591" s="120"/>
      <c r="D591" s="162"/>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spans="1:46" ht="15.75" customHeight="1">
      <c r="A592" s="120"/>
      <c r="B592" s="120"/>
      <c r="C592" s="120"/>
      <c r="D592" s="162"/>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spans="1:46" ht="15.75" customHeight="1">
      <c r="A593" s="120"/>
      <c r="B593" s="120"/>
      <c r="C593" s="120"/>
      <c r="D593" s="162"/>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spans="1:46" ht="15.75" customHeight="1">
      <c r="A594" s="120"/>
      <c r="B594" s="120"/>
      <c r="C594" s="120"/>
      <c r="D594" s="162"/>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spans="1:46" ht="15.75" customHeight="1">
      <c r="A595" s="120"/>
      <c r="B595" s="120"/>
      <c r="C595" s="120"/>
      <c r="D595" s="162"/>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spans="1:46" ht="15.75" customHeight="1">
      <c r="A596" s="120"/>
      <c r="B596" s="120"/>
      <c r="C596" s="120"/>
      <c r="D596" s="162"/>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spans="1:46" ht="15.75" customHeight="1">
      <c r="A597" s="120"/>
      <c r="B597" s="120"/>
      <c r="C597" s="120"/>
      <c r="D597" s="162"/>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spans="1:46" ht="15.75" customHeight="1">
      <c r="A598" s="120"/>
      <c r="B598" s="120"/>
      <c r="C598" s="120"/>
      <c r="D598" s="162"/>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spans="1:46" ht="15.75" customHeight="1">
      <c r="A599" s="120"/>
      <c r="B599" s="120"/>
      <c r="C599" s="120"/>
      <c r="D599" s="162"/>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spans="1:46" ht="15.75" customHeight="1">
      <c r="A600" s="120"/>
      <c r="B600" s="120"/>
      <c r="C600" s="120"/>
      <c r="D600" s="162"/>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spans="1:46" ht="15.75" customHeight="1">
      <c r="A601" s="120"/>
      <c r="B601" s="120"/>
      <c r="C601" s="120"/>
      <c r="D601" s="162"/>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spans="1:46" ht="15.75" customHeight="1">
      <c r="A602" s="120"/>
      <c r="B602" s="120"/>
      <c r="C602" s="120"/>
      <c r="D602" s="162"/>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spans="1:46" ht="15.75" customHeight="1">
      <c r="A603" s="120"/>
      <c r="B603" s="120"/>
      <c r="C603" s="120"/>
      <c r="D603" s="162"/>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spans="1:46" ht="15.75" customHeight="1">
      <c r="A604" s="120"/>
      <c r="B604" s="120"/>
      <c r="C604" s="120"/>
      <c r="D604" s="162"/>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spans="1:46" ht="15.75" customHeight="1">
      <c r="A605" s="120"/>
      <c r="B605" s="120"/>
      <c r="C605" s="120"/>
      <c r="D605" s="162"/>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spans="1:46" ht="15.75" customHeight="1">
      <c r="A606" s="120"/>
      <c r="B606" s="120"/>
      <c r="C606" s="120"/>
      <c r="D606" s="162"/>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spans="1:46" ht="15.75" customHeight="1">
      <c r="A607" s="120"/>
      <c r="B607" s="120"/>
      <c r="C607" s="120"/>
      <c r="D607" s="162"/>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spans="1:46" ht="15.75" customHeight="1">
      <c r="A608" s="120"/>
      <c r="B608" s="120"/>
      <c r="C608" s="120"/>
      <c r="D608" s="162"/>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spans="1:46" ht="15.75" customHeight="1">
      <c r="A609" s="120"/>
      <c r="B609" s="120"/>
      <c r="C609" s="120"/>
      <c r="D609" s="162"/>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spans="1:46" ht="15.75" customHeight="1">
      <c r="A610" s="120"/>
      <c r="B610" s="120"/>
      <c r="C610" s="120"/>
      <c r="D610" s="162"/>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spans="1:46" ht="15.75" customHeight="1">
      <c r="A611" s="120"/>
      <c r="B611" s="120"/>
      <c r="C611" s="120"/>
      <c r="D611" s="162"/>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spans="1:46" ht="15.75" customHeight="1">
      <c r="A612" s="120"/>
      <c r="B612" s="120"/>
      <c r="C612" s="120"/>
      <c r="D612" s="162"/>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spans="1:46" ht="15.75" customHeight="1">
      <c r="A613" s="120"/>
      <c r="B613" s="120"/>
      <c r="C613" s="120"/>
      <c r="D613" s="162"/>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spans="1:46" ht="15.75" customHeight="1">
      <c r="A614" s="120"/>
      <c r="B614" s="120"/>
      <c r="C614" s="120"/>
      <c r="D614" s="162"/>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spans="1:46" ht="15.75" customHeight="1">
      <c r="A615" s="120"/>
      <c r="B615" s="120"/>
      <c r="C615" s="120"/>
      <c r="D615" s="162"/>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spans="1:46" ht="15.75" customHeight="1">
      <c r="A616" s="120"/>
      <c r="B616" s="120"/>
      <c r="C616" s="120"/>
      <c r="D616" s="162"/>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spans="1:46" ht="15.75" customHeight="1">
      <c r="A617" s="120"/>
      <c r="B617" s="120"/>
      <c r="C617" s="120"/>
      <c r="D617" s="162"/>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spans="1:46" ht="15.75" customHeight="1">
      <c r="A618" s="120"/>
      <c r="B618" s="120"/>
      <c r="C618" s="120"/>
      <c r="D618" s="162"/>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spans="1:46" ht="15.75" customHeight="1">
      <c r="A619" s="120"/>
      <c r="B619" s="120"/>
      <c r="C619" s="120"/>
      <c r="D619" s="162"/>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spans="1:46" ht="15.75" customHeight="1">
      <c r="A620" s="120"/>
      <c r="B620" s="120"/>
      <c r="C620" s="120"/>
      <c r="D620" s="162"/>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spans="1:46" ht="15.75" customHeight="1">
      <c r="A621" s="120"/>
      <c r="B621" s="120"/>
      <c r="C621" s="120"/>
      <c r="D621" s="162"/>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spans="1:46" ht="15.75" customHeight="1">
      <c r="A622" s="120"/>
      <c r="B622" s="120"/>
      <c r="C622" s="120"/>
      <c r="D622" s="162"/>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spans="1:46" ht="15.75" customHeight="1">
      <c r="A623" s="120"/>
      <c r="B623" s="120"/>
      <c r="C623" s="120"/>
      <c r="D623" s="162"/>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spans="1:46" ht="15.75" customHeight="1">
      <c r="A624" s="120"/>
      <c r="B624" s="120"/>
      <c r="C624" s="120"/>
      <c r="D624" s="162"/>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spans="1:46" ht="15.75" customHeight="1">
      <c r="A625" s="120"/>
      <c r="B625" s="120"/>
      <c r="C625" s="120"/>
      <c r="D625" s="162"/>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spans="1:46" ht="15.75" customHeight="1">
      <c r="A626" s="120"/>
      <c r="B626" s="120"/>
      <c r="C626" s="120"/>
      <c r="D626" s="162"/>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spans="1:46" ht="15.75" customHeight="1">
      <c r="A627" s="120"/>
      <c r="B627" s="120"/>
      <c r="C627" s="120"/>
      <c r="D627" s="162"/>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spans="1:46" ht="15.75" customHeight="1">
      <c r="A628" s="120"/>
      <c r="B628" s="120"/>
      <c r="C628" s="120"/>
      <c r="D628" s="162"/>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spans="1:46" ht="15.75" customHeight="1">
      <c r="A629" s="120"/>
      <c r="B629" s="120"/>
      <c r="C629" s="120"/>
      <c r="D629" s="162"/>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spans="1:46" ht="15.75" customHeight="1">
      <c r="A630" s="120"/>
      <c r="B630" s="120"/>
      <c r="C630" s="120"/>
      <c r="D630" s="162"/>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spans="1:46" ht="15.75" customHeight="1">
      <c r="A631" s="120"/>
      <c r="B631" s="120"/>
      <c r="C631" s="120"/>
      <c r="D631" s="162"/>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spans="1:46" ht="15.75" customHeight="1">
      <c r="A632" s="120"/>
      <c r="B632" s="120"/>
      <c r="C632" s="120"/>
      <c r="D632" s="162"/>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spans="1:46" ht="15.75" customHeight="1">
      <c r="A633" s="120"/>
      <c r="B633" s="120"/>
      <c r="C633" s="120"/>
      <c r="D633" s="162"/>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spans="1:46" ht="15.75" customHeight="1">
      <c r="A634" s="120"/>
      <c r="B634" s="120"/>
      <c r="C634" s="120"/>
      <c r="D634" s="162"/>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spans="1:46" ht="15.75" customHeight="1">
      <c r="A635" s="120"/>
      <c r="B635" s="120"/>
      <c r="C635" s="120"/>
      <c r="D635" s="162"/>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spans="1:46" ht="15.75" customHeight="1">
      <c r="A636" s="120"/>
      <c r="B636" s="120"/>
      <c r="C636" s="120"/>
      <c r="D636" s="162"/>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spans="1:46" ht="15.75" customHeight="1">
      <c r="A637" s="120"/>
      <c r="B637" s="120"/>
      <c r="C637" s="120"/>
      <c r="D637" s="162"/>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spans="1:46" ht="15.75" customHeight="1">
      <c r="A638" s="120"/>
      <c r="B638" s="120"/>
      <c r="C638" s="120"/>
      <c r="D638" s="162"/>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spans="1:46" ht="15.75" customHeight="1">
      <c r="A639" s="120"/>
      <c r="B639" s="120"/>
      <c r="C639" s="120"/>
      <c r="D639" s="162"/>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spans="1:46" ht="15.75" customHeight="1">
      <c r="A640" s="120"/>
      <c r="B640" s="120"/>
      <c r="C640" s="120"/>
      <c r="D640" s="162"/>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spans="1:46" ht="15.75" customHeight="1">
      <c r="A641" s="120"/>
      <c r="B641" s="120"/>
      <c r="C641" s="120"/>
      <c r="D641" s="162"/>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spans="1:46" ht="15.75" customHeight="1">
      <c r="A642" s="120"/>
      <c r="B642" s="120"/>
      <c r="C642" s="120"/>
      <c r="D642" s="162"/>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spans="1:46" ht="15.75" customHeight="1">
      <c r="A643" s="120"/>
      <c r="B643" s="120"/>
      <c r="C643" s="120"/>
      <c r="D643" s="162"/>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spans="1:46" ht="15.75" customHeight="1">
      <c r="A644" s="120"/>
      <c r="B644" s="120"/>
      <c r="C644" s="120"/>
      <c r="D644" s="162"/>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spans="1:46" ht="15.75" customHeight="1">
      <c r="A645" s="120"/>
      <c r="B645" s="120"/>
      <c r="C645" s="120"/>
      <c r="D645" s="162"/>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spans="1:46" ht="15.75" customHeight="1">
      <c r="A646" s="120"/>
      <c r="B646" s="120"/>
      <c r="C646" s="120"/>
      <c r="D646" s="162"/>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spans="1:46" ht="15.75" customHeight="1">
      <c r="A647" s="120"/>
      <c r="B647" s="120"/>
      <c r="C647" s="120"/>
      <c r="D647" s="162"/>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spans="1:46" ht="15.75" customHeight="1">
      <c r="A648" s="120"/>
      <c r="B648" s="120"/>
      <c r="C648" s="120"/>
      <c r="D648" s="162"/>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spans="1:46" ht="15.75" customHeight="1">
      <c r="A649" s="120"/>
      <c r="B649" s="120"/>
      <c r="C649" s="120"/>
      <c r="D649" s="162"/>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spans="1:46" ht="15.75" customHeight="1">
      <c r="A650" s="120"/>
      <c r="B650" s="120"/>
      <c r="C650" s="120"/>
      <c r="D650" s="162"/>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spans="1:46" ht="15.75" customHeight="1">
      <c r="A651" s="120"/>
      <c r="B651" s="120"/>
      <c r="C651" s="120"/>
      <c r="D651" s="162"/>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spans="1:46" ht="15.75" customHeight="1">
      <c r="A652" s="120"/>
      <c r="B652" s="120"/>
      <c r="C652" s="120"/>
      <c r="D652" s="162"/>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spans="1:46" ht="15.75" customHeight="1">
      <c r="A653" s="120"/>
      <c r="B653" s="120"/>
      <c r="C653" s="120"/>
      <c r="D653" s="162"/>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spans="1:46" ht="15.75" customHeight="1">
      <c r="A654" s="120"/>
      <c r="B654" s="120"/>
      <c r="C654" s="120"/>
      <c r="D654" s="162"/>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spans="1:46" ht="15.75" customHeight="1">
      <c r="A655" s="120"/>
      <c r="B655" s="120"/>
      <c r="C655" s="120"/>
      <c r="D655" s="162"/>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spans="1:46" ht="15.75" customHeight="1">
      <c r="A656" s="120"/>
      <c r="B656" s="120"/>
      <c r="C656" s="120"/>
      <c r="D656" s="162"/>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spans="1:46" ht="15.75" customHeight="1">
      <c r="A657" s="120"/>
      <c r="B657" s="120"/>
      <c r="C657" s="120"/>
      <c r="D657" s="162"/>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spans="1:46" ht="15.75" customHeight="1">
      <c r="A658" s="120"/>
      <c r="B658" s="120"/>
      <c r="C658" s="120"/>
      <c r="D658" s="162"/>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spans="1:46" ht="15.75" customHeight="1">
      <c r="A659" s="120"/>
      <c r="B659" s="120"/>
      <c r="C659" s="120"/>
      <c r="D659" s="162"/>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spans="1:46" ht="15.75" customHeight="1">
      <c r="A660" s="120"/>
      <c r="B660" s="120"/>
      <c r="C660" s="120"/>
      <c r="D660" s="162"/>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spans="1:46" ht="15.75" customHeight="1">
      <c r="A661" s="120"/>
      <c r="B661" s="120"/>
      <c r="C661" s="120"/>
      <c r="D661" s="162"/>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spans="1:46" ht="15.75" customHeight="1">
      <c r="A662" s="120"/>
      <c r="B662" s="120"/>
      <c r="C662" s="120"/>
      <c r="D662" s="162"/>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spans="1:46" ht="15.75" customHeight="1">
      <c r="A663" s="120"/>
      <c r="B663" s="120"/>
      <c r="C663" s="120"/>
      <c r="D663" s="162"/>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spans="1:46" ht="15.75" customHeight="1">
      <c r="A664" s="120"/>
      <c r="B664" s="120"/>
      <c r="C664" s="120"/>
      <c r="D664" s="162"/>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spans="1:46" ht="15.75" customHeight="1">
      <c r="A665" s="120"/>
      <c r="B665" s="120"/>
      <c r="C665" s="120"/>
      <c r="D665" s="162"/>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spans="1:46" ht="15.75" customHeight="1">
      <c r="A666" s="120"/>
      <c r="B666" s="120"/>
      <c r="C666" s="120"/>
      <c r="D666" s="162"/>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spans="1:46" ht="15.75" customHeight="1">
      <c r="A667" s="120"/>
      <c r="B667" s="120"/>
      <c r="C667" s="120"/>
      <c r="D667" s="162"/>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spans="1:46" ht="15.75" customHeight="1">
      <c r="A668" s="120"/>
      <c r="B668" s="120"/>
      <c r="C668" s="120"/>
      <c r="D668" s="162"/>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spans="1:46" ht="15.75" customHeight="1">
      <c r="A669" s="120"/>
      <c r="B669" s="120"/>
      <c r="C669" s="120"/>
      <c r="D669" s="162"/>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spans="1:46" ht="15.75" customHeight="1">
      <c r="A670" s="120"/>
      <c r="B670" s="120"/>
      <c r="C670" s="120"/>
      <c r="D670" s="162"/>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spans="1:46" ht="15.75" customHeight="1">
      <c r="A671" s="120"/>
      <c r="B671" s="120"/>
      <c r="C671" s="120"/>
      <c r="D671" s="162"/>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spans="1:46" ht="15.75" customHeight="1">
      <c r="A672" s="120"/>
      <c r="B672" s="120"/>
      <c r="C672" s="120"/>
      <c r="D672" s="162"/>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spans="1:46" ht="15.75" customHeight="1">
      <c r="A673" s="120"/>
      <c r="B673" s="120"/>
      <c r="C673" s="120"/>
      <c r="D673" s="162"/>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spans="1:46" ht="15.75" customHeight="1">
      <c r="A674" s="120"/>
      <c r="B674" s="120"/>
      <c r="C674" s="120"/>
      <c r="D674" s="162"/>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spans="1:46" ht="15.75" customHeight="1">
      <c r="A675" s="120"/>
      <c r="B675" s="120"/>
      <c r="C675" s="120"/>
      <c r="D675" s="162"/>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spans="1:46" ht="15.75" customHeight="1">
      <c r="A676" s="120"/>
      <c r="B676" s="120"/>
      <c r="C676" s="120"/>
      <c r="D676" s="162"/>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spans="1:46" ht="15.75" customHeight="1">
      <c r="A677" s="120"/>
      <c r="B677" s="120"/>
      <c r="C677" s="120"/>
      <c r="D677" s="162"/>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spans="1:46" ht="15.75" customHeight="1">
      <c r="A678" s="120"/>
      <c r="B678" s="120"/>
      <c r="C678" s="120"/>
      <c r="D678" s="162"/>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spans="1:46" ht="15.75" customHeight="1">
      <c r="A679" s="120"/>
      <c r="B679" s="120"/>
      <c r="C679" s="120"/>
      <c r="D679" s="162"/>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spans="1:46" ht="15.75" customHeight="1">
      <c r="A680" s="120"/>
      <c r="B680" s="120"/>
      <c r="C680" s="120"/>
      <c r="D680" s="162"/>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spans="1:46" ht="15.75" customHeight="1">
      <c r="A681" s="120"/>
      <c r="B681" s="120"/>
      <c r="C681" s="120"/>
      <c r="D681" s="162"/>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spans="1:46" ht="15.75" customHeight="1">
      <c r="A682" s="120"/>
      <c r="B682" s="120"/>
      <c r="C682" s="120"/>
      <c r="D682" s="162"/>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spans="1:46" ht="15.75" customHeight="1">
      <c r="A683" s="120"/>
      <c r="B683" s="120"/>
      <c r="C683" s="120"/>
      <c r="D683" s="162"/>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spans="1:46" ht="15.75" customHeight="1">
      <c r="A684" s="120"/>
      <c r="B684" s="120"/>
      <c r="C684" s="120"/>
      <c r="D684" s="162"/>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spans="1:46" ht="15.75" customHeight="1">
      <c r="A685" s="120"/>
      <c r="B685" s="120"/>
      <c r="C685" s="120"/>
      <c r="D685" s="162"/>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spans="1:46" ht="15.75" customHeight="1">
      <c r="A686" s="120"/>
      <c r="B686" s="120"/>
      <c r="C686" s="120"/>
      <c r="D686" s="162"/>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spans="1:46" ht="15.75" customHeight="1">
      <c r="A687" s="120"/>
      <c r="B687" s="120"/>
      <c r="C687" s="120"/>
      <c r="D687" s="162"/>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spans="1:46" ht="15.75" customHeight="1">
      <c r="A688" s="120"/>
      <c r="B688" s="120"/>
      <c r="C688" s="120"/>
      <c r="D688" s="162"/>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spans="1:46" ht="15.75" customHeight="1">
      <c r="A689" s="120"/>
      <c r="B689" s="120"/>
      <c r="C689" s="120"/>
      <c r="D689" s="162"/>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spans="1:46" ht="15.75" customHeight="1">
      <c r="A690" s="120"/>
      <c r="B690" s="120"/>
      <c r="C690" s="120"/>
      <c r="D690" s="162"/>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spans="1:46" ht="15.75" customHeight="1">
      <c r="A691" s="120"/>
      <c r="B691" s="120"/>
      <c r="C691" s="120"/>
      <c r="D691" s="162"/>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spans="1:46" ht="15.75" customHeight="1">
      <c r="A692" s="120"/>
      <c r="B692" s="120"/>
      <c r="C692" s="120"/>
      <c r="D692" s="162"/>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spans="1:46" ht="15.75" customHeight="1">
      <c r="A693" s="120"/>
      <c r="B693" s="120"/>
      <c r="C693" s="120"/>
      <c r="D693" s="162"/>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spans="1:46" ht="15.75" customHeight="1">
      <c r="A694" s="120"/>
      <c r="B694" s="120"/>
      <c r="C694" s="120"/>
      <c r="D694" s="162"/>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spans="1:46" ht="15.75" customHeight="1">
      <c r="A695" s="120"/>
      <c r="B695" s="120"/>
      <c r="C695" s="120"/>
      <c r="D695" s="162"/>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spans="1:46" ht="15.75" customHeight="1">
      <c r="A696" s="120"/>
      <c r="B696" s="120"/>
      <c r="C696" s="120"/>
      <c r="D696" s="162"/>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spans="1:46" ht="15.75" customHeight="1">
      <c r="A697" s="120"/>
      <c r="B697" s="120"/>
      <c r="C697" s="120"/>
      <c r="D697" s="162"/>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spans="1:46" ht="15.75" customHeight="1">
      <c r="A698" s="120"/>
      <c r="B698" s="120"/>
      <c r="C698" s="120"/>
      <c r="D698" s="162"/>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spans="1:46" ht="15.75" customHeight="1">
      <c r="A699" s="120"/>
      <c r="B699" s="120"/>
      <c r="C699" s="120"/>
      <c r="D699" s="162"/>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spans="1:46" ht="15.75" customHeight="1">
      <c r="A700" s="120"/>
      <c r="B700" s="120"/>
      <c r="C700" s="120"/>
      <c r="D700" s="162"/>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spans="1:46" ht="15.75" customHeight="1">
      <c r="A701" s="120"/>
      <c r="B701" s="120"/>
      <c r="C701" s="120"/>
      <c r="D701" s="162"/>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spans="1:46" ht="15.75" customHeight="1">
      <c r="A702" s="120"/>
      <c r="B702" s="120"/>
      <c r="C702" s="120"/>
      <c r="D702" s="162"/>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spans="1:46" ht="15.75" customHeight="1">
      <c r="A703" s="120"/>
      <c r="B703" s="120"/>
      <c r="C703" s="120"/>
      <c r="D703" s="162"/>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spans="1:46" ht="15.75" customHeight="1">
      <c r="A704" s="120"/>
      <c r="B704" s="120"/>
      <c r="C704" s="120"/>
      <c r="D704" s="162"/>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spans="1:46" ht="15.75" customHeight="1">
      <c r="A705" s="120"/>
      <c r="B705" s="120"/>
      <c r="C705" s="120"/>
      <c r="D705" s="162"/>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spans="1:46" ht="15.75" customHeight="1">
      <c r="A706" s="120"/>
      <c r="B706" s="120"/>
      <c r="C706" s="120"/>
      <c r="D706" s="162"/>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spans="1:46" ht="15.75" customHeight="1">
      <c r="A707" s="120"/>
      <c r="B707" s="120"/>
      <c r="C707" s="120"/>
      <c r="D707" s="162"/>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spans="1:46" ht="15.75" customHeight="1">
      <c r="A708" s="120"/>
      <c r="B708" s="120"/>
      <c r="C708" s="120"/>
      <c r="D708" s="162"/>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spans="1:46" ht="15.75" customHeight="1">
      <c r="A709" s="120"/>
      <c r="B709" s="120"/>
      <c r="C709" s="120"/>
      <c r="D709" s="162"/>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spans="1:46" ht="15.75" customHeight="1">
      <c r="A710" s="120"/>
      <c r="B710" s="120"/>
      <c r="C710" s="120"/>
      <c r="D710" s="162"/>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spans="1:46" ht="15.75" customHeight="1">
      <c r="A711" s="120"/>
      <c r="B711" s="120"/>
      <c r="C711" s="120"/>
      <c r="D711" s="162"/>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spans="1:46" ht="15.75" customHeight="1">
      <c r="A712" s="120"/>
      <c r="B712" s="120"/>
      <c r="C712" s="120"/>
      <c r="D712" s="162"/>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spans="1:46" ht="15.75" customHeight="1">
      <c r="A713" s="120"/>
      <c r="B713" s="120"/>
      <c r="C713" s="120"/>
      <c r="D713" s="162"/>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spans="1:46" ht="15.75" customHeight="1">
      <c r="A714" s="120"/>
      <c r="B714" s="120"/>
      <c r="C714" s="120"/>
      <c r="D714" s="162"/>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spans="1:46" ht="15.75" customHeight="1">
      <c r="A715" s="120"/>
      <c r="B715" s="120"/>
      <c r="C715" s="120"/>
      <c r="D715" s="162"/>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spans="1:46" ht="15.75" customHeight="1">
      <c r="A716" s="120"/>
      <c r="B716" s="120"/>
      <c r="C716" s="120"/>
      <c r="D716" s="162"/>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spans="1:46" ht="15.75" customHeight="1">
      <c r="A717" s="120"/>
      <c r="B717" s="120"/>
      <c r="C717" s="120"/>
      <c r="D717" s="162"/>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spans="1:46" ht="15.75" customHeight="1">
      <c r="A718" s="120"/>
      <c r="B718" s="120"/>
      <c r="C718" s="120"/>
      <c r="D718" s="162"/>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spans="1:46" ht="15.75" customHeight="1">
      <c r="A719" s="120"/>
      <c r="B719" s="120"/>
      <c r="C719" s="120"/>
      <c r="D719" s="162"/>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spans="1:46" ht="15.75" customHeight="1">
      <c r="A720" s="120"/>
      <c r="B720" s="120"/>
      <c r="C720" s="120"/>
      <c r="D720" s="162"/>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spans="1:46" ht="15.75" customHeight="1">
      <c r="A721" s="120"/>
      <c r="B721" s="120"/>
      <c r="C721" s="120"/>
      <c r="D721" s="162"/>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spans="1:46" ht="15.75" customHeight="1">
      <c r="A722" s="120"/>
      <c r="B722" s="120"/>
      <c r="C722" s="120"/>
      <c r="D722" s="162"/>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spans="1:46" ht="15.75" customHeight="1">
      <c r="A723" s="120"/>
      <c r="B723" s="120"/>
      <c r="C723" s="120"/>
      <c r="D723" s="162"/>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spans="1:46" ht="15.75" customHeight="1">
      <c r="A724" s="120"/>
      <c r="B724" s="120"/>
      <c r="C724" s="120"/>
      <c r="D724" s="162"/>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spans="1:46" ht="15.75" customHeight="1">
      <c r="A725" s="120"/>
      <c r="B725" s="120"/>
      <c r="C725" s="120"/>
      <c r="D725" s="162"/>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spans="1:46" ht="15.75" customHeight="1">
      <c r="A726" s="120"/>
      <c r="B726" s="120"/>
      <c r="C726" s="120"/>
      <c r="D726" s="162"/>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spans="1:46" ht="15.75" customHeight="1">
      <c r="A727" s="120"/>
      <c r="B727" s="120"/>
      <c r="C727" s="120"/>
      <c r="D727" s="162"/>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spans="1:46" ht="15.75" customHeight="1">
      <c r="A728" s="120"/>
      <c r="B728" s="120"/>
      <c r="C728" s="120"/>
      <c r="D728" s="162"/>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spans="1:46" ht="15.75" customHeight="1">
      <c r="A729" s="120"/>
      <c r="B729" s="120"/>
      <c r="C729" s="120"/>
      <c r="D729" s="162"/>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spans="1:46" ht="15.75" customHeight="1">
      <c r="A730" s="120"/>
      <c r="B730" s="120"/>
      <c r="C730" s="120"/>
      <c r="D730" s="162"/>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spans="1:46" ht="15.75" customHeight="1">
      <c r="A731" s="120"/>
      <c r="B731" s="120"/>
      <c r="C731" s="120"/>
      <c r="D731" s="162"/>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spans="1:46" ht="15.75" customHeight="1">
      <c r="A732" s="120"/>
      <c r="B732" s="120"/>
      <c r="C732" s="120"/>
      <c r="D732" s="162"/>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spans="1:46" ht="15.75" customHeight="1">
      <c r="A733" s="120"/>
      <c r="B733" s="120"/>
      <c r="C733" s="120"/>
      <c r="D733" s="162"/>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spans="1:46" ht="15.75" customHeight="1">
      <c r="A734" s="120"/>
      <c r="B734" s="120"/>
      <c r="C734" s="120"/>
      <c r="D734" s="162"/>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spans="1:46" ht="15.75" customHeight="1">
      <c r="A735" s="120"/>
      <c r="B735" s="120"/>
      <c r="C735" s="120"/>
      <c r="D735" s="162"/>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spans="1:46" ht="15.75" customHeight="1">
      <c r="A736" s="120"/>
      <c r="B736" s="120"/>
      <c r="C736" s="120"/>
      <c r="D736" s="162"/>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spans="1:46" ht="15.75" customHeight="1">
      <c r="A737" s="120"/>
      <c r="B737" s="120"/>
      <c r="C737" s="120"/>
      <c r="D737" s="162"/>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spans="1:46" ht="15.75" customHeight="1">
      <c r="A738" s="120"/>
      <c r="B738" s="120"/>
      <c r="C738" s="120"/>
      <c r="D738" s="162"/>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spans="1:46" ht="15.75" customHeight="1">
      <c r="A739" s="120"/>
      <c r="B739" s="120"/>
      <c r="C739" s="120"/>
      <c r="D739" s="162"/>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spans="1:46" ht="15.75" customHeight="1">
      <c r="A740" s="120"/>
      <c r="B740" s="120"/>
      <c r="C740" s="120"/>
      <c r="D740" s="162"/>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spans="1:46" ht="15.75" customHeight="1">
      <c r="A741" s="120"/>
      <c r="B741" s="120"/>
      <c r="C741" s="120"/>
      <c r="D741" s="162"/>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spans="1:46" ht="15.75" customHeight="1">
      <c r="A742" s="120"/>
      <c r="B742" s="120"/>
      <c r="C742" s="120"/>
      <c r="D742" s="162"/>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spans="1:46" ht="15.75" customHeight="1">
      <c r="A743" s="120"/>
      <c r="B743" s="120"/>
      <c r="C743" s="120"/>
      <c r="D743" s="162"/>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spans="1:46" ht="15.75" customHeight="1">
      <c r="A744" s="120"/>
      <c r="B744" s="120"/>
      <c r="C744" s="120"/>
      <c r="D744" s="162"/>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spans="1:46" ht="15.75" customHeight="1">
      <c r="A745" s="120"/>
      <c r="B745" s="120"/>
      <c r="C745" s="120"/>
      <c r="D745" s="162"/>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spans="1:46" ht="15.75" customHeight="1">
      <c r="A746" s="120"/>
      <c r="B746" s="120"/>
      <c r="C746" s="120"/>
      <c r="D746" s="162"/>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spans="1:46" ht="15.75" customHeight="1">
      <c r="A747" s="120"/>
      <c r="B747" s="120"/>
      <c r="C747" s="120"/>
      <c r="D747" s="162"/>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spans="1:46" ht="15.75" customHeight="1">
      <c r="A748" s="120"/>
      <c r="B748" s="120"/>
      <c r="C748" s="120"/>
      <c r="D748" s="162"/>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spans="1:46" ht="15.75" customHeight="1">
      <c r="A749" s="120"/>
      <c r="B749" s="120"/>
      <c r="C749" s="120"/>
      <c r="D749" s="162"/>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spans="1:46" ht="15.75" customHeight="1">
      <c r="A750" s="120"/>
      <c r="B750" s="120"/>
      <c r="C750" s="120"/>
      <c r="D750" s="162"/>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spans="1:46" ht="15.75" customHeight="1">
      <c r="A751" s="120"/>
      <c r="B751" s="120"/>
      <c r="C751" s="120"/>
      <c r="D751" s="162"/>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spans="1:46" ht="15.75" customHeight="1">
      <c r="A752" s="120"/>
      <c r="B752" s="120"/>
      <c r="C752" s="120"/>
      <c r="D752" s="162"/>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spans="1:46" ht="15.75" customHeight="1">
      <c r="A753" s="120"/>
      <c r="B753" s="120"/>
      <c r="C753" s="120"/>
      <c r="D753" s="162"/>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spans="1:46" ht="15.75" customHeight="1">
      <c r="A754" s="120"/>
      <c r="B754" s="120"/>
      <c r="C754" s="120"/>
      <c r="D754" s="162"/>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spans="1:46" ht="15.75" customHeight="1">
      <c r="A755" s="120"/>
      <c r="B755" s="120"/>
      <c r="C755" s="120"/>
      <c r="D755" s="162"/>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spans="1:46" ht="15.75" customHeight="1">
      <c r="A756" s="120"/>
      <c r="B756" s="120"/>
      <c r="C756" s="120"/>
      <c r="D756" s="162"/>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spans="1:46" ht="15.75" customHeight="1">
      <c r="A757" s="120"/>
      <c r="B757" s="120"/>
      <c r="C757" s="120"/>
      <c r="D757" s="162"/>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spans="1:46" ht="15.75" customHeight="1">
      <c r="A758" s="120"/>
      <c r="B758" s="120"/>
      <c r="C758" s="120"/>
      <c r="D758" s="162"/>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spans="1:46" ht="15.75" customHeight="1">
      <c r="A759" s="120"/>
      <c r="B759" s="120"/>
      <c r="C759" s="120"/>
      <c r="D759" s="162"/>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spans="1:46" ht="15.75" customHeight="1">
      <c r="A760" s="120"/>
      <c r="B760" s="120"/>
      <c r="C760" s="120"/>
      <c r="D760" s="162"/>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spans="1:46" ht="15.75" customHeight="1">
      <c r="A761" s="120"/>
      <c r="B761" s="120"/>
      <c r="C761" s="120"/>
      <c r="D761" s="162"/>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spans="1:46" ht="15.75" customHeight="1">
      <c r="A762" s="120"/>
      <c r="B762" s="120"/>
      <c r="C762" s="120"/>
      <c r="D762" s="162"/>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spans="1:46" ht="15.75" customHeight="1">
      <c r="A763" s="120"/>
      <c r="B763" s="120"/>
      <c r="C763" s="120"/>
      <c r="D763" s="162"/>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spans="1:46" ht="15.75" customHeight="1">
      <c r="A764" s="120"/>
      <c r="B764" s="120"/>
      <c r="C764" s="120"/>
      <c r="D764" s="162"/>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spans="1:46" ht="15.75" customHeight="1">
      <c r="A765" s="120"/>
      <c r="B765" s="120"/>
      <c r="C765" s="120"/>
      <c r="D765" s="162"/>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spans="1:46" ht="15.75" customHeight="1">
      <c r="A766" s="120"/>
      <c r="B766" s="120"/>
      <c r="C766" s="120"/>
      <c r="D766" s="162"/>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spans="1:46" ht="15.75" customHeight="1">
      <c r="A767" s="120"/>
      <c r="B767" s="120"/>
      <c r="C767" s="120"/>
      <c r="D767" s="162"/>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spans="1:46" ht="15.75" customHeight="1">
      <c r="A768" s="120"/>
      <c r="B768" s="120"/>
      <c r="C768" s="120"/>
      <c r="D768" s="162"/>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spans="1:46" ht="15.75" customHeight="1">
      <c r="A769" s="120"/>
      <c r="B769" s="120"/>
      <c r="C769" s="120"/>
      <c r="D769" s="162"/>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spans="1:46" ht="15.75" customHeight="1">
      <c r="A770" s="120"/>
      <c r="B770" s="120"/>
      <c r="C770" s="120"/>
      <c r="D770" s="162"/>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spans="1:46" ht="15.75" customHeight="1">
      <c r="A771" s="120"/>
      <c r="B771" s="120"/>
      <c r="C771" s="120"/>
      <c r="D771" s="162"/>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spans="1:46" ht="15.75" customHeight="1">
      <c r="A772" s="120"/>
      <c r="B772" s="120"/>
      <c r="C772" s="120"/>
      <c r="D772" s="162"/>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spans="1:46" ht="15.75" customHeight="1">
      <c r="A773" s="120"/>
      <c r="B773" s="120"/>
      <c r="C773" s="120"/>
      <c r="D773" s="162"/>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spans="1:46" ht="15.75" customHeight="1">
      <c r="A774" s="120"/>
      <c r="B774" s="120"/>
      <c r="C774" s="120"/>
      <c r="D774" s="162"/>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spans="1:46" ht="15.75" customHeight="1">
      <c r="A775" s="120"/>
      <c r="B775" s="120"/>
      <c r="C775" s="120"/>
      <c r="D775" s="162"/>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spans="1:46" ht="15.75" customHeight="1">
      <c r="A776" s="120"/>
      <c r="B776" s="120"/>
      <c r="C776" s="120"/>
      <c r="D776" s="162"/>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spans="1:46" ht="15.75" customHeight="1">
      <c r="A777" s="120"/>
      <c r="B777" s="120"/>
      <c r="C777" s="120"/>
      <c r="D777" s="162"/>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spans="1:46" ht="15.75" customHeight="1">
      <c r="A778" s="120"/>
      <c r="B778" s="120"/>
      <c r="C778" s="120"/>
      <c r="D778" s="162"/>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spans="1:46" ht="15.75" customHeight="1">
      <c r="A779" s="120"/>
      <c r="B779" s="120"/>
      <c r="C779" s="120"/>
      <c r="D779" s="162"/>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spans="1:46" ht="15.75" customHeight="1">
      <c r="A780" s="120"/>
      <c r="B780" s="120"/>
      <c r="C780" s="120"/>
      <c r="D780" s="162"/>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spans="1:46" ht="15.75" customHeight="1">
      <c r="A781" s="120"/>
      <c r="B781" s="120"/>
      <c r="C781" s="120"/>
      <c r="D781" s="162"/>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spans="1:46" ht="15.75" customHeight="1">
      <c r="A782" s="120"/>
      <c r="B782" s="120"/>
      <c r="C782" s="120"/>
      <c r="D782" s="162"/>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spans="1:46" ht="15.75" customHeight="1">
      <c r="A783" s="120"/>
      <c r="B783" s="120"/>
      <c r="C783" s="120"/>
      <c r="D783" s="162"/>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spans="1:46" ht="15.75" customHeight="1">
      <c r="A784" s="120"/>
      <c r="B784" s="120"/>
      <c r="C784" s="120"/>
      <c r="D784" s="162"/>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spans="1:46" ht="15.75" customHeight="1">
      <c r="A785" s="120"/>
      <c r="B785" s="120"/>
      <c r="C785" s="120"/>
      <c r="D785" s="162"/>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spans="1:46" ht="15.75" customHeight="1">
      <c r="A786" s="120"/>
      <c r="B786" s="120"/>
      <c r="C786" s="120"/>
      <c r="D786" s="162"/>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spans="1:46" ht="15.75" customHeight="1">
      <c r="A787" s="120"/>
      <c r="B787" s="120"/>
      <c r="C787" s="120"/>
      <c r="D787" s="162"/>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spans="1:46" ht="15.75" customHeight="1">
      <c r="A788" s="120"/>
      <c r="B788" s="120"/>
      <c r="C788" s="120"/>
      <c r="D788" s="162"/>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spans="1:46" ht="15.75" customHeight="1">
      <c r="A789" s="120"/>
      <c r="B789" s="120"/>
      <c r="C789" s="120"/>
      <c r="D789" s="162"/>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spans="1:46" ht="15.75" customHeight="1">
      <c r="A790" s="120"/>
      <c r="B790" s="120"/>
      <c r="C790" s="120"/>
      <c r="D790" s="162"/>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spans="1:46" ht="15.75" customHeight="1">
      <c r="A791" s="120"/>
      <c r="B791" s="120"/>
      <c r="C791" s="120"/>
      <c r="D791" s="162"/>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spans="1:46" ht="15.75" customHeight="1">
      <c r="A792" s="120"/>
      <c r="B792" s="120"/>
      <c r="C792" s="120"/>
      <c r="D792" s="162"/>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spans="1:46" ht="15.75" customHeight="1">
      <c r="A793" s="120"/>
      <c r="B793" s="120"/>
      <c r="C793" s="120"/>
      <c r="D793" s="162"/>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spans="1:46" ht="15.75" customHeight="1">
      <c r="A794" s="120"/>
      <c r="B794" s="120"/>
      <c r="C794" s="120"/>
      <c r="D794" s="162"/>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spans="1:46" ht="15.75" customHeight="1">
      <c r="A795" s="120"/>
      <c r="B795" s="120"/>
      <c r="C795" s="120"/>
      <c r="D795" s="162"/>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spans="1:46" ht="15.75" customHeight="1">
      <c r="A796" s="120"/>
      <c r="B796" s="120"/>
      <c r="C796" s="120"/>
      <c r="D796" s="162"/>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spans="1:46" ht="15.75" customHeight="1">
      <c r="A797" s="120"/>
      <c r="B797" s="120"/>
      <c r="C797" s="120"/>
      <c r="D797" s="162"/>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spans="1:46" ht="15.75" customHeight="1">
      <c r="A798" s="120"/>
      <c r="B798" s="120"/>
      <c r="C798" s="120"/>
      <c r="D798" s="162"/>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spans="1:46" ht="15.75" customHeight="1">
      <c r="A799" s="120"/>
      <c r="B799" s="120"/>
      <c r="C799" s="120"/>
      <c r="D799" s="162"/>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spans="1:46" ht="15.75" customHeight="1">
      <c r="A800" s="120"/>
      <c r="B800" s="120"/>
      <c r="C800" s="120"/>
      <c r="D800" s="162"/>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spans="1:46" ht="15.75" customHeight="1">
      <c r="A801" s="120"/>
      <c r="B801" s="120"/>
      <c r="C801" s="120"/>
      <c r="D801" s="162"/>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spans="1:46" ht="15.75" customHeight="1">
      <c r="A802" s="120"/>
      <c r="B802" s="120"/>
      <c r="C802" s="120"/>
      <c r="D802" s="162"/>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spans="1:46" ht="15.75" customHeight="1">
      <c r="A803" s="120"/>
      <c r="B803" s="120"/>
      <c r="C803" s="120"/>
      <c r="D803" s="162"/>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spans="1:46" ht="15.75" customHeight="1">
      <c r="A804" s="120"/>
      <c r="B804" s="120"/>
      <c r="C804" s="120"/>
      <c r="D804" s="162"/>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spans="1:46" ht="15.75" customHeight="1">
      <c r="A805" s="120"/>
      <c r="B805" s="120"/>
      <c r="C805" s="120"/>
      <c r="D805" s="162"/>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spans="1:46" ht="15.75" customHeight="1">
      <c r="A806" s="120"/>
      <c r="B806" s="120"/>
      <c r="C806" s="120"/>
      <c r="D806" s="162"/>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spans="1:46" ht="15.75" customHeight="1">
      <c r="A807" s="120"/>
      <c r="B807" s="120"/>
      <c r="C807" s="120"/>
      <c r="D807" s="162"/>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spans="1:46" ht="15.75" customHeight="1">
      <c r="A808" s="120"/>
      <c r="B808" s="120"/>
      <c r="C808" s="120"/>
      <c r="D808" s="162"/>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spans="1:46" ht="15.75" customHeight="1">
      <c r="A809" s="120"/>
      <c r="B809" s="120"/>
      <c r="C809" s="120"/>
      <c r="D809" s="162"/>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spans="1:46" ht="15.75" customHeight="1">
      <c r="A810" s="120"/>
      <c r="B810" s="120"/>
      <c r="C810" s="120"/>
      <c r="D810" s="162"/>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spans="1:46" ht="15.75" customHeight="1">
      <c r="A811" s="120"/>
      <c r="B811" s="120"/>
      <c r="C811" s="120"/>
      <c r="D811" s="162"/>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spans="1:46" ht="15.75" customHeight="1">
      <c r="A812" s="120"/>
      <c r="B812" s="120"/>
      <c r="C812" s="120"/>
      <c r="D812" s="162"/>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spans="1:46" ht="15.75" customHeight="1">
      <c r="A813" s="120"/>
      <c r="B813" s="120"/>
      <c r="C813" s="120"/>
      <c r="D813" s="162"/>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spans="1:46" ht="15.75" customHeight="1">
      <c r="A814" s="120"/>
      <c r="B814" s="120"/>
      <c r="C814" s="120"/>
      <c r="D814" s="162"/>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spans="1:46" ht="15.75" customHeight="1">
      <c r="A815" s="120"/>
      <c r="B815" s="120"/>
      <c r="C815" s="120"/>
      <c r="D815" s="162"/>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spans="1:46" ht="15.75" customHeight="1">
      <c r="A816" s="120"/>
      <c r="B816" s="120"/>
      <c r="C816" s="120"/>
      <c r="D816" s="162"/>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spans="1:46" ht="15.75" customHeight="1">
      <c r="A817" s="120"/>
      <c r="B817" s="120"/>
      <c r="C817" s="120"/>
      <c r="D817" s="162"/>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spans="1:46" ht="15.75" customHeight="1">
      <c r="A818" s="120"/>
      <c r="B818" s="120"/>
      <c r="C818" s="120"/>
      <c r="D818" s="162"/>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spans="1:46" ht="15.75" customHeight="1">
      <c r="A819" s="120"/>
      <c r="B819" s="120"/>
      <c r="C819" s="120"/>
      <c r="D819" s="162"/>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spans="1:46" ht="15.75" customHeight="1">
      <c r="A820" s="120"/>
      <c r="B820" s="120"/>
      <c r="C820" s="120"/>
      <c r="D820" s="162"/>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spans="1:46" ht="15.75" customHeight="1">
      <c r="A821" s="120"/>
      <c r="B821" s="120"/>
      <c r="C821" s="120"/>
      <c r="D821" s="162"/>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spans="1:46" ht="15.75" customHeight="1">
      <c r="A822" s="120"/>
      <c r="B822" s="120"/>
      <c r="C822" s="120"/>
      <c r="D822" s="162"/>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spans="1:46" ht="15.75" customHeight="1">
      <c r="A823" s="120"/>
      <c r="B823" s="120"/>
      <c r="C823" s="120"/>
      <c r="D823" s="162"/>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spans="1:46" ht="15.75" customHeight="1">
      <c r="A824" s="120"/>
      <c r="B824" s="120"/>
      <c r="C824" s="120"/>
      <c r="D824" s="162"/>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spans="1:46" ht="15.75" customHeight="1">
      <c r="A825" s="120"/>
      <c r="B825" s="120"/>
      <c r="C825" s="120"/>
      <c r="D825" s="162"/>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spans="1:46" ht="15.75" customHeight="1">
      <c r="A826" s="120"/>
      <c r="B826" s="120"/>
      <c r="C826" s="120"/>
      <c r="D826" s="162"/>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spans="1:46" ht="15.75" customHeight="1">
      <c r="A827" s="120"/>
      <c r="B827" s="120"/>
      <c r="C827" s="120"/>
      <c r="D827" s="162"/>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spans="1:46" ht="15.75" customHeight="1">
      <c r="A828" s="120"/>
      <c r="B828" s="120"/>
      <c r="C828" s="120"/>
      <c r="D828" s="162"/>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spans="1:46" ht="15.75" customHeight="1">
      <c r="A829" s="120"/>
      <c r="B829" s="120"/>
      <c r="C829" s="120"/>
      <c r="D829" s="162"/>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spans="1:46" ht="15.75" customHeight="1">
      <c r="A830" s="120"/>
      <c r="B830" s="120"/>
      <c r="C830" s="120"/>
      <c r="D830" s="162"/>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spans="1:46" ht="15.75" customHeight="1">
      <c r="A831" s="120"/>
      <c r="B831" s="120"/>
      <c r="C831" s="120"/>
      <c r="D831" s="162"/>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spans="1:46" ht="15.75" customHeight="1">
      <c r="A832" s="120"/>
      <c r="B832" s="120"/>
      <c r="C832" s="120"/>
      <c r="D832" s="162"/>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spans="1:46" ht="15.75" customHeight="1">
      <c r="A833" s="120"/>
      <c r="B833" s="120"/>
      <c r="C833" s="120"/>
      <c r="D833" s="162"/>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spans="1:46" ht="15.75" customHeight="1">
      <c r="A834" s="120"/>
      <c r="B834" s="120"/>
      <c r="C834" s="120"/>
      <c r="D834" s="162"/>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spans="1:46" ht="15.75" customHeight="1">
      <c r="A835" s="120"/>
      <c r="B835" s="120"/>
      <c r="C835" s="120"/>
      <c r="D835" s="162"/>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spans="1:46" ht="15.75" customHeight="1">
      <c r="A836" s="120"/>
      <c r="B836" s="120"/>
      <c r="C836" s="120"/>
      <c r="D836" s="162"/>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spans="1:46" ht="15.75" customHeight="1">
      <c r="A837" s="120"/>
      <c r="B837" s="120"/>
      <c r="C837" s="120"/>
      <c r="D837" s="162"/>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spans="1:46" ht="15.75" customHeight="1">
      <c r="A838" s="120"/>
      <c r="B838" s="120"/>
      <c r="C838" s="120"/>
      <c r="D838" s="162"/>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spans="1:46" ht="15.75" customHeight="1">
      <c r="A839" s="120"/>
      <c r="B839" s="120"/>
      <c r="C839" s="120"/>
      <c r="D839" s="162"/>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spans="1:46" ht="15.75" customHeight="1">
      <c r="A840" s="120"/>
      <c r="B840" s="120"/>
      <c r="C840" s="120"/>
      <c r="D840" s="162"/>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spans="1:46" ht="15.75" customHeight="1">
      <c r="A841" s="120"/>
      <c r="B841" s="120"/>
      <c r="C841" s="120"/>
      <c r="D841" s="162"/>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spans="1:46" ht="15.75" customHeight="1">
      <c r="A842" s="120"/>
      <c r="B842" s="120"/>
      <c r="C842" s="120"/>
      <c r="D842" s="162"/>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spans="1:46" ht="15.75" customHeight="1">
      <c r="A843" s="120"/>
      <c r="B843" s="120"/>
      <c r="C843" s="120"/>
      <c r="D843" s="162"/>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spans="1:46" ht="15.75" customHeight="1">
      <c r="A844" s="120"/>
      <c r="B844" s="120"/>
      <c r="C844" s="120"/>
      <c r="D844" s="162"/>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spans="1:46" ht="15.75" customHeight="1">
      <c r="A845" s="120"/>
      <c r="B845" s="120"/>
      <c r="C845" s="120"/>
      <c r="D845" s="162"/>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spans="1:46" ht="15.75" customHeight="1">
      <c r="A846" s="120"/>
      <c r="B846" s="120"/>
      <c r="C846" s="120"/>
      <c r="D846" s="162"/>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spans="1:46" ht="15.75" customHeight="1">
      <c r="A847" s="120"/>
      <c r="B847" s="120"/>
      <c r="C847" s="120"/>
      <c r="D847" s="162"/>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spans="1:46" ht="15.75" customHeight="1">
      <c r="A848" s="120"/>
      <c r="B848" s="120"/>
      <c r="C848" s="120"/>
      <c r="D848" s="162"/>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spans="1:46" ht="15.75" customHeight="1">
      <c r="A849" s="120"/>
      <c r="B849" s="120"/>
      <c r="C849" s="120"/>
      <c r="D849" s="162"/>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spans="1:46" ht="15.75" customHeight="1">
      <c r="A850" s="120"/>
      <c r="B850" s="120"/>
      <c r="C850" s="120"/>
      <c r="D850" s="162"/>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spans="1:46" ht="15.75" customHeight="1">
      <c r="A851" s="120"/>
      <c r="B851" s="120"/>
      <c r="C851" s="120"/>
      <c r="D851" s="162"/>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spans="1:46" ht="15.75" customHeight="1">
      <c r="A852" s="120"/>
      <c r="B852" s="120"/>
      <c r="C852" s="120"/>
      <c r="D852" s="162"/>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spans="1:46" ht="15.75" customHeight="1">
      <c r="A853" s="120"/>
      <c r="B853" s="120"/>
      <c r="C853" s="120"/>
      <c r="D853" s="162"/>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spans="1:46" ht="15.75" customHeight="1">
      <c r="A854" s="120"/>
      <c r="B854" s="120"/>
      <c r="C854" s="120"/>
      <c r="D854" s="162"/>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spans="1:46" ht="15.75" customHeight="1">
      <c r="A855" s="120"/>
      <c r="B855" s="120"/>
      <c r="C855" s="120"/>
      <c r="D855" s="162"/>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spans="1:46" ht="15.75" customHeight="1">
      <c r="A856" s="120"/>
      <c r="B856" s="120"/>
      <c r="C856" s="120"/>
      <c r="D856" s="162"/>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spans="1:46" ht="15.75" customHeight="1">
      <c r="A857" s="120"/>
      <c r="B857" s="120"/>
      <c r="C857" s="120"/>
      <c r="D857" s="162"/>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spans="1:46" ht="15.75" customHeight="1">
      <c r="A858" s="120"/>
      <c r="B858" s="120"/>
      <c r="C858" s="120"/>
      <c r="D858" s="162"/>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spans="1:46" ht="15.75" customHeight="1">
      <c r="A859" s="120"/>
      <c r="B859" s="120"/>
      <c r="C859" s="120"/>
      <c r="D859" s="162"/>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spans="1:46" ht="15.75" customHeight="1">
      <c r="A860" s="120"/>
      <c r="B860" s="120"/>
      <c r="C860" s="120"/>
      <c r="D860" s="162"/>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spans="1:46" ht="15.75" customHeight="1">
      <c r="A861" s="120"/>
      <c r="B861" s="120"/>
      <c r="C861" s="120"/>
      <c r="D861" s="162"/>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spans="1:46" ht="15.75" customHeight="1">
      <c r="A862" s="120"/>
      <c r="B862" s="120"/>
      <c r="C862" s="120"/>
      <c r="D862" s="162"/>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spans="1:46" ht="15.75" customHeight="1">
      <c r="A863" s="120"/>
      <c r="B863" s="120"/>
      <c r="C863" s="120"/>
      <c r="D863" s="162"/>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spans="1:46" ht="15.75" customHeight="1">
      <c r="A864" s="120"/>
      <c r="B864" s="120"/>
      <c r="C864" s="120"/>
      <c r="D864" s="162"/>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spans="1:46" ht="15.75" customHeight="1">
      <c r="A865" s="120"/>
      <c r="B865" s="120"/>
      <c r="C865" s="120"/>
      <c r="D865" s="162"/>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spans="1:46" ht="15.75" customHeight="1">
      <c r="A866" s="120"/>
      <c r="B866" s="120"/>
      <c r="C866" s="120"/>
      <c r="D866" s="162"/>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spans="1:46" ht="15.75" customHeight="1">
      <c r="A867" s="120"/>
      <c r="B867" s="120"/>
      <c r="C867" s="120"/>
      <c r="D867" s="162"/>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spans="1:46" ht="15.75" customHeight="1">
      <c r="A868" s="120"/>
      <c r="B868" s="120"/>
      <c r="C868" s="120"/>
      <c r="D868" s="162"/>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spans="1:46" ht="15.75" customHeight="1">
      <c r="A869" s="120"/>
      <c r="B869" s="120"/>
      <c r="C869" s="120"/>
      <c r="D869" s="162"/>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spans="1:46" ht="15.75" customHeight="1">
      <c r="A870" s="120"/>
      <c r="B870" s="120"/>
      <c r="C870" s="120"/>
      <c r="D870" s="162"/>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spans="1:46" ht="15.75" customHeight="1">
      <c r="A871" s="120"/>
      <c r="B871" s="120"/>
      <c r="C871" s="120"/>
      <c r="D871" s="162"/>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spans="1:46" ht="15.75" customHeight="1">
      <c r="A872" s="120"/>
      <c r="B872" s="120"/>
      <c r="C872" s="120"/>
      <c r="D872" s="162"/>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spans="1:46" ht="15.75" customHeight="1">
      <c r="A873" s="120"/>
      <c r="B873" s="120"/>
      <c r="C873" s="120"/>
      <c r="D873" s="162"/>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spans="1:46" ht="15.75" customHeight="1">
      <c r="A874" s="120"/>
      <c r="B874" s="120"/>
      <c r="C874" s="120"/>
      <c r="D874" s="162"/>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spans="1:46" ht="15.75" customHeight="1">
      <c r="A875" s="120"/>
      <c r="B875" s="120"/>
      <c r="C875" s="120"/>
      <c r="D875" s="162"/>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spans="1:46" ht="15.75" customHeight="1">
      <c r="A876" s="120"/>
      <c r="B876" s="120"/>
      <c r="C876" s="120"/>
      <c r="D876" s="162"/>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spans="1:46" ht="15.75" customHeight="1">
      <c r="A877" s="120"/>
      <c r="B877" s="120"/>
      <c r="C877" s="120"/>
      <c r="D877" s="162"/>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spans="1:46" ht="15.75" customHeight="1">
      <c r="A878" s="120"/>
      <c r="B878" s="120"/>
      <c r="C878" s="120"/>
      <c r="D878" s="162"/>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spans="1:46" ht="15.75" customHeight="1">
      <c r="A879" s="120"/>
      <c r="B879" s="120"/>
      <c r="C879" s="120"/>
      <c r="D879" s="162"/>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spans="1:46" ht="15.75" customHeight="1">
      <c r="A880" s="120"/>
      <c r="B880" s="120"/>
      <c r="C880" s="120"/>
      <c r="D880" s="162"/>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spans="1:46" ht="15.75" customHeight="1">
      <c r="A881" s="120"/>
      <c r="B881" s="120"/>
      <c r="C881" s="120"/>
      <c r="D881" s="162"/>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spans="1:46" ht="15.75" customHeight="1">
      <c r="A882" s="120"/>
      <c r="B882" s="120"/>
      <c r="C882" s="120"/>
      <c r="D882" s="162"/>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spans="1:46" ht="15.75" customHeight="1">
      <c r="A883" s="120"/>
      <c r="B883" s="120"/>
      <c r="C883" s="120"/>
      <c r="D883" s="162"/>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spans="1:46" ht="15.75" customHeight="1">
      <c r="A884" s="120"/>
      <c r="B884" s="120"/>
      <c r="C884" s="120"/>
      <c r="D884" s="162"/>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spans="1:46" ht="15.75" customHeight="1">
      <c r="A885" s="120"/>
      <c r="B885" s="120"/>
      <c r="C885" s="120"/>
      <c r="D885" s="162"/>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spans="1:46" ht="15.75" customHeight="1">
      <c r="A886" s="120"/>
      <c r="B886" s="120"/>
      <c r="C886" s="120"/>
      <c r="D886" s="162"/>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spans="1:46" ht="15.75" customHeight="1">
      <c r="A887" s="120"/>
      <c r="B887" s="120"/>
      <c r="C887" s="120"/>
      <c r="D887" s="162"/>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spans="1:46" ht="15.75" customHeight="1">
      <c r="A888" s="120"/>
      <c r="B888" s="120"/>
      <c r="C888" s="120"/>
      <c r="D888" s="162"/>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spans="1:46" ht="15.75" customHeight="1">
      <c r="A889" s="120"/>
      <c r="B889" s="120"/>
      <c r="C889" s="120"/>
      <c r="D889" s="162"/>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spans="1:46" ht="15.75" customHeight="1">
      <c r="A890" s="120"/>
      <c r="B890" s="120"/>
      <c r="C890" s="120"/>
      <c r="D890" s="162"/>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spans="1:46" ht="15.75" customHeight="1">
      <c r="A891" s="120"/>
      <c r="B891" s="120"/>
      <c r="C891" s="120"/>
      <c r="D891" s="162"/>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spans="1:46" ht="15.75" customHeight="1">
      <c r="A892" s="120"/>
      <c r="B892" s="120"/>
      <c r="C892" s="120"/>
      <c r="D892" s="162"/>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spans="1:46" ht="15.75" customHeight="1">
      <c r="A893" s="120"/>
      <c r="B893" s="120"/>
      <c r="C893" s="120"/>
      <c r="D893" s="162"/>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spans="1:46" ht="15.75" customHeight="1">
      <c r="A894" s="120"/>
      <c r="B894" s="120"/>
      <c r="C894" s="120"/>
      <c r="D894" s="162"/>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spans="1:46" ht="15.75" customHeight="1">
      <c r="A895" s="120"/>
      <c r="B895" s="120"/>
      <c r="C895" s="120"/>
      <c r="D895" s="162"/>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spans="1:46" ht="15.75" customHeight="1">
      <c r="A896" s="120"/>
      <c r="B896" s="120"/>
      <c r="C896" s="120"/>
      <c r="D896" s="162"/>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spans="1:46" ht="15.75" customHeight="1">
      <c r="A897" s="120"/>
      <c r="B897" s="120"/>
      <c r="C897" s="120"/>
      <c r="D897" s="162"/>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spans="1:46" ht="15.75" customHeight="1">
      <c r="A898" s="120"/>
      <c r="B898" s="120"/>
      <c r="C898" s="120"/>
      <c r="D898" s="162"/>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spans="1:46" ht="15.75" customHeight="1">
      <c r="A899" s="120"/>
      <c r="B899" s="120"/>
      <c r="C899" s="120"/>
      <c r="D899" s="162"/>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spans="1:46" ht="15.75" customHeight="1">
      <c r="A900" s="120"/>
      <c r="B900" s="120"/>
      <c r="C900" s="120"/>
      <c r="D900" s="162"/>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spans="1:46" ht="15.75" customHeight="1">
      <c r="A901" s="120"/>
      <c r="B901" s="120"/>
      <c r="C901" s="120"/>
      <c r="D901" s="162"/>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spans="1:46" ht="15.75" customHeight="1">
      <c r="A902" s="120"/>
      <c r="B902" s="120"/>
      <c r="C902" s="120"/>
      <c r="D902" s="162"/>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spans="1:46" ht="15.75" customHeight="1">
      <c r="A903" s="120"/>
      <c r="B903" s="120"/>
      <c r="C903" s="120"/>
      <c r="D903" s="162"/>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spans="1:46" ht="15.75" customHeight="1">
      <c r="A904" s="120"/>
      <c r="B904" s="120"/>
      <c r="C904" s="120"/>
      <c r="D904" s="162"/>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spans="1:46" ht="15.75" customHeight="1">
      <c r="A905" s="120"/>
      <c r="B905" s="120"/>
      <c r="C905" s="120"/>
      <c r="D905" s="162"/>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spans="1:46" ht="15.75" customHeight="1">
      <c r="A906" s="120"/>
      <c r="B906" s="120"/>
      <c r="C906" s="120"/>
      <c r="D906" s="162"/>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spans="1:46" ht="15.75" customHeight="1">
      <c r="A907" s="120"/>
      <c r="B907" s="120"/>
      <c r="C907" s="120"/>
      <c r="D907" s="162"/>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spans="1:46" ht="15.75" customHeight="1">
      <c r="A908" s="120"/>
      <c r="B908" s="120"/>
      <c r="C908" s="120"/>
      <c r="D908" s="162"/>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spans="1:46" ht="15.75" customHeight="1">
      <c r="A909" s="120"/>
      <c r="B909" s="120"/>
      <c r="C909" s="120"/>
      <c r="D909" s="162"/>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spans="1:46" ht="15.75" customHeight="1">
      <c r="A910" s="120"/>
      <c r="B910" s="120"/>
      <c r="C910" s="120"/>
      <c r="D910" s="162"/>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spans="1:46" ht="15.75" customHeight="1">
      <c r="A911" s="120"/>
      <c r="B911" s="120"/>
      <c r="C911" s="120"/>
      <c r="D911" s="162"/>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spans="1:46" ht="15.75" customHeight="1">
      <c r="A912" s="120"/>
      <c r="B912" s="120"/>
      <c r="C912" s="120"/>
      <c r="D912" s="162"/>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spans="1:46" ht="15.75" customHeight="1">
      <c r="A913" s="120"/>
      <c r="B913" s="120"/>
      <c r="C913" s="120"/>
      <c r="D913" s="162"/>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spans="1:46" ht="15.75" customHeight="1">
      <c r="A914" s="120"/>
      <c r="B914" s="120"/>
      <c r="C914" s="120"/>
      <c r="D914" s="162"/>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spans="1:46" ht="15.75" customHeight="1">
      <c r="A915" s="120"/>
      <c r="B915" s="120"/>
      <c r="C915" s="120"/>
      <c r="D915" s="162"/>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spans="1:46" ht="15.75" customHeight="1">
      <c r="A916" s="120"/>
      <c r="B916" s="120"/>
      <c r="C916" s="120"/>
      <c r="D916" s="162"/>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spans="1:46" ht="15.75" customHeight="1">
      <c r="A917" s="120"/>
      <c r="B917" s="120"/>
      <c r="C917" s="120"/>
      <c r="D917" s="162"/>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spans="1:46" ht="15.75" customHeight="1">
      <c r="A918" s="120"/>
      <c r="B918" s="120"/>
      <c r="C918" s="120"/>
      <c r="D918" s="162"/>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spans="1:46" ht="15.75" customHeight="1">
      <c r="A919" s="120"/>
      <c r="B919" s="120"/>
      <c r="C919" s="120"/>
      <c r="D919" s="162"/>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spans="1:46" ht="15.75" customHeight="1">
      <c r="A920" s="120"/>
      <c r="B920" s="120"/>
      <c r="C920" s="120"/>
      <c r="D920" s="162"/>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spans="1:46" ht="15.75" customHeight="1">
      <c r="A921" s="120"/>
      <c r="B921" s="120"/>
      <c r="C921" s="120"/>
      <c r="D921" s="162"/>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spans="1:46" ht="15.75" customHeight="1">
      <c r="A922" s="120"/>
      <c r="B922" s="120"/>
      <c r="C922" s="120"/>
      <c r="D922" s="162"/>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spans="1:46" ht="15.75" customHeight="1">
      <c r="A923" s="120"/>
      <c r="B923" s="120"/>
      <c r="C923" s="120"/>
      <c r="D923" s="162"/>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spans="1:46" ht="15.75" customHeight="1">
      <c r="A924" s="120"/>
      <c r="B924" s="120"/>
      <c r="C924" s="120"/>
      <c r="D924" s="162"/>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spans="1:46" ht="15.75" customHeight="1">
      <c r="A925" s="120"/>
      <c r="B925" s="120"/>
      <c r="C925" s="120"/>
      <c r="D925" s="162"/>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spans="1:46" ht="15.75" customHeight="1">
      <c r="A926" s="120"/>
      <c r="B926" s="120"/>
      <c r="C926" s="120"/>
      <c r="D926" s="162"/>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spans="1:46" ht="15.75" customHeight="1">
      <c r="A927" s="120"/>
      <c r="B927" s="120"/>
      <c r="C927" s="120"/>
      <c r="D927" s="162"/>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spans="1:46" ht="15.75" customHeight="1">
      <c r="A928" s="120"/>
      <c r="B928" s="120"/>
      <c r="C928" s="120"/>
      <c r="D928" s="162"/>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spans="1:46" ht="15.75" customHeight="1">
      <c r="A929" s="120"/>
      <c r="B929" s="120"/>
      <c r="C929" s="120"/>
      <c r="D929" s="162"/>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spans="1:46" ht="15.75" customHeight="1">
      <c r="A930" s="120"/>
      <c r="B930" s="120"/>
      <c r="C930" s="120"/>
      <c r="D930" s="162"/>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spans="1:46" ht="15.75" customHeight="1">
      <c r="A931" s="120"/>
      <c r="B931" s="120"/>
      <c r="C931" s="120"/>
      <c r="D931" s="162"/>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spans="1:46" ht="15.75" customHeight="1">
      <c r="A932" s="120"/>
      <c r="B932" s="120"/>
      <c r="C932" s="120"/>
      <c r="D932" s="162"/>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spans="1:46" ht="15.75" customHeight="1">
      <c r="A933" s="120"/>
      <c r="B933" s="120"/>
      <c r="C933" s="120"/>
      <c r="D933" s="162"/>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spans="1:46" ht="15.75" customHeight="1">
      <c r="A934" s="120"/>
      <c r="B934" s="120"/>
      <c r="C934" s="120"/>
      <c r="D934" s="162"/>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spans="1:46" ht="15.75" customHeight="1">
      <c r="A935" s="120"/>
      <c r="B935" s="120"/>
      <c r="C935" s="120"/>
      <c r="D935" s="162"/>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spans="1:46" ht="15.75" customHeight="1">
      <c r="A936" s="120"/>
      <c r="B936" s="120"/>
      <c r="C936" s="120"/>
      <c r="D936" s="162"/>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spans="1:46" ht="15.75" customHeight="1">
      <c r="A937" s="120"/>
      <c r="B937" s="120"/>
      <c r="C937" s="120"/>
      <c r="D937" s="162"/>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spans="1:46" ht="15.75" customHeight="1">
      <c r="A938" s="120"/>
      <c r="B938" s="120"/>
      <c r="C938" s="120"/>
      <c r="D938" s="162"/>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spans="1:46" ht="15.75" customHeight="1">
      <c r="A939" s="120"/>
      <c r="B939" s="120"/>
      <c r="C939" s="120"/>
      <c r="D939" s="162"/>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spans="1:46" ht="15.75" customHeight="1">
      <c r="A940" s="120"/>
      <c r="B940" s="120"/>
      <c r="C940" s="120"/>
      <c r="D940" s="162"/>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spans="1:46" ht="15.75" customHeight="1">
      <c r="A941" s="120"/>
      <c r="B941" s="120"/>
      <c r="C941" s="120"/>
      <c r="D941" s="162"/>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spans="1:46" ht="15.75" customHeight="1">
      <c r="A942" s="120"/>
      <c r="B942" s="120"/>
      <c r="C942" s="120"/>
      <c r="D942" s="162"/>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spans="1:46" ht="15.75" customHeight="1">
      <c r="A943" s="120"/>
      <c r="B943" s="120"/>
      <c r="C943" s="120"/>
      <c r="D943" s="162"/>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spans="1:46" ht="15.75" customHeight="1">
      <c r="A944" s="120"/>
      <c r="B944" s="120"/>
      <c r="C944" s="120"/>
      <c r="D944" s="162"/>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spans="1:46" ht="15.75" customHeight="1">
      <c r="A945" s="120"/>
      <c r="B945" s="120"/>
      <c r="C945" s="120"/>
      <c r="D945" s="162"/>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spans="1:46" ht="15.75" customHeight="1">
      <c r="A946" s="120"/>
      <c r="B946" s="120"/>
      <c r="C946" s="120"/>
      <c r="D946" s="162"/>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spans="1:46" ht="15.75" customHeight="1">
      <c r="A947" s="120"/>
      <c r="B947" s="120"/>
      <c r="C947" s="120"/>
      <c r="D947" s="162"/>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spans="1:46" ht="15.75" customHeight="1">
      <c r="A948" s="120"/>
      <c r="B948" s="120"/>
      <c r="C948" s="120"/>
      <c r="D948" s="162"/>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spans="1:46" ht="15.75" customHeight="1">
      <c r="A949" s="120"/>
      <c r="B949" s="120"/>
      <c r="C949" s="120"/>
      <c r="D949" s="162"/>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spans="1:46" ht="15.75" customHeight="1">
      <c r="A950" s="120"/>
      <c r="B950" s="120"/>
      <c r="C950" s="120"/>
      <c r="D950" s="162"/>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spans="1:46" ht="15.75" customHeight="1">
      <c r="A951" s="120"/>
      <c r="B951" s="120"/>
      <c r="C951" s="120"/>
      <c r="D951" s="162"/>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spans="1:46" ht="15.75" customHeight="1">
      <c r="A952" s="120"/>
      <c r="B952" s="120"/>
      <c r="C952" s="120"/>
      <c r="D952" s="162"/>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spans="1:46" ht="15.75" customHeight="1">
      <c r="A953" s="120"/>
      <c r="B953" s="120"/>
      <c r="C953" s="120"/>
      <c r="D953" s="162"/>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spans="1:46" ht="15.75" customHeight="1">
      <c r="A954" s="120"/>
      <c r="B954" s="120"/>
      <c r="C954" s="120"/>
      <c r="D954" s="162"/>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spans="1:46" ht="15.75" customHeight="1">
      <c r="A955" s="120"/>
      <c r="B955" s="120"/>
      <c r="C955" s="120"/>
      <c r="D955" s="162"/>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spans="1:46" ht="15.75" customHeight="1">
      <c r="A956" s="120"/>
      <c r="B956" s="120"/>
      <c r="C956" s="120"/>
      <c r="D956" s="162"/>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spans="1:46" ht="15.75" customHeight="1">
      <c r="A957" s="120"/>
      <c r="B957" s="120"/>
      <c r="C957" s="120"/>
      <c r="D957" s="162"/>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spans="1:46" ht="15.75" customHeight="1">
      <c r="A958" s="120"/>
      <c r="B958" s="120"/>
      <c r="C958" s="120"/>
      <c r="D958" s="162"/>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spans="1:46" ht="15.75" customHeight="1">
      <c r="A959" s="120"/>
      <c r="B959" s="120"/>
      <c r="C959" s="120"/>
      <c r="D959" s="162"/>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spans="1:46" ht="15.75" customHeight="1">
      <c r="A960" s="120"/>
      <c r="B960" s="120"/>
      <c r="C960" s="120"/>
      <c r="D960" s="162"/>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spans="1:46" ht="15.75" customHeight="1">
      <c r="A961" s="120"/>
      <c r="B961" s="120"/>
      <c r="C961" s="120"/>
      <c r="D961" s="162"/>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spans="1:46" ht="15.75" customHeight="1">
      <c r="A962" s="120"/>
      <c r="B962" s="120"/>
      <c r="C962" s="120"/>
      <c r="D962" s="162"/>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spans="1:46" ht="15.75" customHeight="1">
      <c r="A963" s="120"/>
      <c r="B963" s="120"/>
      <c r="C963" s="120"/>
      <c r="D963" s="162"/>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spans="1:46" ht="15.75" customHeight="1">
      <c r="A964" s="120"/>
      <c r="B964" s="120"/>
      <c r="C964" s="120"/>
      <c r="D964" s="162"/>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spans="1:46" ht="15.75" customHeight="1">
      <c r="A965" s="120"/>
      <c r="B965" s="120"/>
      <c r="C965" s="120"/>
      <c r="D965" s="162"/>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spans="1:46" ht="15.75" customHeight="1">
      <c r="A966" s="120"/>
      <c r="B966" s="120"/>
      <c r="C966" s="120"/>
      <c r="D966" s="162"/>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spans="1:46" ht="15.75" customHeight="1">
      <c r="A967" s="120"/>
      <c r="B967" s="120"/>
      <c r="C967" s="120"/>
      <c r="D967" s="162"/>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spans="1:46" ht="15.75" customHeight="1">
      <c r="A968" s="120"/>
      <c r="B968" s="120"/>
      <c r="C968" s="120"/>
      <c r="D968" s="162"/>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spans="1:46" ht="15.75" customHeight="1">
      <c r="A969" s="120"/>
      <c r="B969" s="120"/>
      <c r="C969" s="120"/>
      <c r="D969" s="162"/>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spans="1:46" ht="15.75" customHeight="1">
      <c r="A970" s="120"/>
      <c r="B970" s="120"/>
      <c r="C970" s="120"/>
      <c r="D970" s="162"/>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spans="1:46" ht="15.75" customHeight="1">
      <c r="A971" s="120"/>
      <c r="B971" s="120"/>
      <c r="C971" s="120"/>
      <c r="D971" s="162"/>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spans="1:46" ht="15.75" customHeight="1">
      <c r="A972" s="120"/>
      <c r="B972" s="120"/>
      <c r="C972" s="120"/>
      <c r="D972" s="162"/>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spans="1:46" ht="15.75" customHeight="1">
      <c r="A973" s="120"/>
      <c r="B973" s="120"/>
      <c r="C973" s="120"/>
      <c r="D973" s="162"/>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spans="1:46" ht="15.75" customHeight="1">
      <c r="A974" s="120"/>
      <c r="B974" s="120"/>
      <c r="C974" s="120"/>
      <c r="D974" s="162"/>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spans="1:46" ht="15.75" customHeight="1">
      <c r="A975" s="120"/>
      <c r="B975" s="120"/>
      <c r="C975" s="120"/>
      <c r="D975" s="162"/>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spans="1:46" ht="15.75" customHeight="1">
      <c r="A976" s="120"/>
      <c r="B976" s="120"/>
      <c r="C976" s="120"/>
      <c r="D976" s="162"/>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spans="1:46" ht="15.75" customHeight="1">
      <c r="A977" s="120"/>
      <c r="B977" s="120"/>
      <c r="C977" s="120"/>
      <c r="D977" s="162"/>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spans="1:46" ht="15.75" customHeight="1">
      <c r="A978" s="120"/>
      <c r="B978" s="120"/>
      <c r="C978" s="120"/>
      <c r="D978" s="162"/>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spans="1:46" ht="15.75" customHeight="1">
      <c r="A979" s="120"/>
      <c r="B979" s="120"/>
      <c r="C979" s="120"/>
      <c r="D979" s="162"/>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spans="1:46" ht="15.75" customHeight="1">
      <c r="A980" s="120"/>
      <c r="B980" s="120"/>
      <c r="C980" s="120"/>
      <c r="D980" s="162"/>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spans="1:46" ht="15.75" customHeight="1">
      <c r="A981" s="120"/>
      <c r="B981" s="120"/>
      <c r="C981" s="120"/>
      <c r="D981" s="162"/>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spans="1:46" ht="15.75" customHeight="1">
      <c r="A982" s="120"/>
      <c r="B982" s="120"/>
      <c r="C982" s="120"/>
      <c r="D982" s="162"/>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spans="1:46" ht="15.75" customHeight="1">
      <c r="A983" s="120"/>
      <c r="B983" s="120"/>
      <c r="C983" s="120"/>
      <c r="D983" s="162"/>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spans="1:46" ht="15.75" customHeight="1">
      <c r="A984" s="120"/>
      <c r="B984" s="120"/>
      <c r="C984" s="120"/>
      <c r="D984" s="162"/>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spans="1:46" ht="15.75" customHeight="1">
      <c r="A985" s="120"/>
      <c r="B985" s="120"/>
      <c r="C985" s="120"/>
      <c r="D985" s="162"/>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spans="1:46" ht="15.75" customHeight="1">
      <c r="A986" s="120"/>
      <c r="B986" s="120"/>
      <c r="C986" s="120"/>
      <c r="D986" s="162"/>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spans="1:46" ht="15.75" customHeight="1">
      <c r="A987" s="120"/>
      <c r="B987" s="120"/>
      <c r="C987" s="120"/>
      <c r="D987" s="162"/>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spans="1:46" ht="15.75" customHeight="1">
      <c r="A988" s="120"/>
      <c r="B988" s="120"/>
      <c r="C988" s="120"/>
      <c r="D988" s="162"/>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spans="1:46" ht="15.75" customHeight="1">
      <c r="A989" s="120"/>
      <c r="B989" s="120"/>
      <c r="C989" s="120"/>
      <c r="D989" s="162"/>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spans="1:46" ht="15.75" customHeight="1">
      <c r="A990" s="120"/>
      <c r="B990" s="120"/>
      <c r="C990" s="120"/>
      <c r="D990" s="162"/>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spans="1:46" ht="15.75" customHeight="1">
      <c r="A991" s="120"/>
      <c r="B991" s="120"/>
      <c r="C991" s="120"/>
      <c r="D991" s="162"/>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spans="1:46" ht="15.75" customHeight="1">
      <c r="A992" s="120"/>
      <c r="B992" s="120"/>
      <c r="C992" s="120"/>
      <c r="D992" s="162"/>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spans="1:46" ht="15.75" customHeight="1">
      <c r="A993" s="120"/>
      <c r="B993" s="120"/>
      <c r="C993" s="120"/>
      <c r="D993" s="162"/>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spans="1:46" ht="15.75" customHeight="1">
      <c r="A994" s="120"/>
      <c r="B994" s="120"/>
      <c r="C994" s="120"/>
      <c r="D994" s="162"/>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spans="1:46" ht="15.75" customHeight="1">
      <c r="A995" s="120"/>
      <c r="B995" s="120"/>
      <c r="C995" s="120"/>
      <c r="D995" s="162"/>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spans="1:46" ht="15.75" customHeight="1">
      <c r="A996" s="120"/>
      <c r="B996" s="120"/>
      <c r="C996" s="120"/>
      <c r="D996" s="162"/>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spans="1:46" ht="15.75" customHeight="1">
      <c r="A997" s="120"/>
      <c r="B997" s="120"/>
      <c r="C997" s="120"/>
      <c r="D997" s="162"/>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spans="1:46" ht="15.75" customHeight="1">
      <c r="A998" s="120"/>
      <c r="B998" s="120"/>
      <c r="C998" s="120"/>
      <c r="D998" s="162"/>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spans="1:46" ht="15.75" customHeight="1">
      <c r="A999" s="120"/>
      <c r="B999" s="120"/>
      <c r="C999" s="120"/>
      <c r="D999" s="162"/>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spans="1:46" ht="15.75" customHeight="1">
      <c r="A1000" s="120"/>
      <c r="B1000" s="120"/>
      <c r="C1000" s="120"/>
      <c r="D1000" s="162"/>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27">
    <mergeCell ref="A1:AT1"/>
    <mergeCell ref="D3:O3"/>
    <mergeCell ref="D4:O4"/>
    <mergeCell ref="D5:O5"/>
    <mergeCell ref="D6:O6"/>
    <mergeCell ref="D7:O7"/>
    <mergeCell ref="A10:AT10"/>
    <mergeCell ref="C13:F13"/>
    <mergeCell ref="C33:D33"/>
    <mergeCell ref="E33:F33"/>
    <mergeCell ref="G33:H33"/>
    <mergeCell ref="I33:J33"/>
    <mergeCell ref="A62:AA62"/>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T1000"/>
  <sheetViews>
    <sheetView workbookViewId="0">
      <pane xSplit="1" ySplit="8" topLeftCell="B14" activePane="bottomRight" state="frozen"/>
      <selection pane="bottomRight" activeCell="C12" sqref="C12"/>
      <selection pane="bottomLeft" activeCell="A9" sqref="A9"/>
      <selection pane="topRight" activeCell="B1" sqref="B1"/>
    </sheetView>
  </sheetViews>
  <sheetFormatPr defaultColWidth="14.42578125" defaultRowHeight="15" customHeight="1"/>
  <cols>
    <col min="1" max="2" width="26.28515625" customWidth="1"/>
    <col min="3" max="46" width="15.7109375" customWidth="1"/>
  </cols>
  <sheetData>
    <row r="1" spans="1:46" ht="21">
      <c r="A1" s="224" t="s">
        <v>96</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row>
    <row r="2" spans="1:46" ht="21">
      <c r="A2" s="155"/>
      <c r="B2" s="155"/>
      <c r="C2" s="155"/>
      <c r="D2" s="156"/>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row>
    <row r="3" spans="1:46" ht="19.5" customHeight="1">
      <c r="A3" s="157" t="s">
        <v>97</v>
      </c>
      <c r="B3" s="157"/>
      <c r="C3" s="157"/>
      <c r="D3" s="236" t="str">
        <f>IF('3-Datos generales'!H11="","",'3-Datos generales'!H11)</f>
        <v xml:space="preserve">Instituto Tecnológico de Costa Rica, Campus Tecnológico Local San Carlos </v>
      </c>
      <c r="E3" s="257"/>
      <c r="F3" s="257"/>
      <c r="G3" s="257"/>
      <c r="H3" s="257"/>
      <c r="I3" s="257"/>
      <c r="J3" s="257"/>
      <c r="K3" s="257"/>
      <c r="L3" s="257"/>
      <c r="M3" s="257"/>
      <c r="N3" s="257"/>
      <c r="O3" s="257"/>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spans="1:46" ht="19.5" customHeight="1">
      <c r="A4" s="157" t="s">
        <v>98</v>
      </c>
      <c r="B4" s="157"/>
      <c r="C4" s="157"/>
      <c r="D4" s="225"/>
      <c r="E4" s="253"/>
      <c r="F4" s="253"/>
      <c r="G4" s="253"/>
      <c r="H4" s="253"/>
      <c r="I4" s="253"/>
      <c r="J4" s="253"/>
      <c r="K4" s="253"/>
      <c r="L4" s="253"/>
      <c r="M4" s="253"/>
      <c r="N4" s="253"/>
      <c r="O4" s="25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spans="1:46" ht="19.5" customHeight="1">
      <c r="A5" s="157" t="s">
        <v>100</v>
      </c>
      <c r="B5" s="157"/>
      <c r="C5" s="157"/>
      <c r="D5" s="225"/>
      <c r="E5" s="253"/>
      <c r="F5" s="253"/>
      <c r="G5" s="253"/>
      <c r="H5" s="253"/>
      <c r="I5" s="253"/>
      <c r="J5" s="253"/>
      <c r="K5" s="253"/>
      <c r="L5" s="253"/>
      <c r="M5" s="253"/>
      <c r="N5" s="253"/>
      <c r="O5" s="253"/>
      <c r="P5" s="158"/>
      <c r="Q5" s="158"/>
      <c r="R5" s="158"/>
      <c r="S5" s="158"/>
      <c r="T5" s="158"/>
      <c r="U5" s="158"/>
      <c r="V5" s="158"/>
      <c r="W5" s="158"/>
      <c r="X5" s="158"/>
      <c r="Y5" s="158"/>
      <c r="Z5" s="158"/>
      <c r="AA5" s="158"/>
      <c r="AB5" s="158"/>
      <c r="AC5" s="158"/>
      <c r="AD5" s="158"/>
      <c r="AE5" s="158"/>
      <c r="AF5" s="158"/>
      <c r="AG5" s="158"/>
      <c r="AH5" s="158"/>
      <c r="AI5" s="158"/>
      <c r="AJ5" s="120"/>
      <c r="AK5" s="120"/>
      <c r="AL5" s="120"/>
      <c r="AM5" s="120"/>
      <c r="AN5" s="120"/>
      <c r="AO5" s="120"/>
      <c r="AP5" s="120"/>
      <c r="AQ5" s="120"/>
      <c r="AR5" s="120"/>
      <c r="AS5" s="120"/>
      <c r="AT5" s="120"/>
    </row>
    <row r="6" spans="1:46" ht="19.5" customHeight="1">
      <c r="A6" s="159" t="s">
        <v>101</v>
      </c>
      <c r="B6" s="159"/>
      <c r="C6" s="159"/>
      <c r="D6" s="225"/>
      <c r="E6" s="253"/>
      <c r="F6" s="253"/>
      <c r="G6" s="253"/>
      <c r="H6" s="253"/>
      <c r="I6" s="253"/>
      <c r="J6" s="253"/>
      <c r="K6" s="253"/>
      <c r="L6" s="253"/>
      <c r="M6" s="253"/>
      <c r="N6" s="253"/>
      <c r="O6" s="253"/>
      <c r="P6" s="120"/>
      <c r="Q6" s="120"/>
      <c r="R6" s="120"/>
      <c r="S6" s="120"/>
      <c r="T6" s="120"/>
      <c r="U6" s="120"/>
      <c r="V6" s="120"/>
      <c r="W6" s="120"/>
      <c r="X6" s="120"/>
      <c r="Y6" s="120"/>
      <c r="Z6" s="120"/>
      <c r="AA6" s="120"/>
      <c r="AB6" s="120"/>
      <c r="AC6" s="120"/>
      <c r="AD6" s="120"/>
      <c r="AE6" s="120"/>
      <c r="AF6" s="120"/>
      <c r="AG6" s="120"/>
      <c r="AH6" s="120"/>
      <c r="AI6" s="120"/>
      <c r="AJ6" s="160"/>
      <c r="AK6" s="160"/>
      <c r="AL6" s="160"/>
      <c r="AM6" s="160"/>
      <c r="AN6" s="160"/>
      <c r="AO6" s="160"/>
      <c r="AP6" s="160"/>
      <c r="AQ6" s="160"/>
      <c r="AR6" s="160"/>
      <c r="AS6" s="160"/>
      <c r="AT6" s="160"/>
    </row>
    <row r="7" spans="1:46" ht="19.5" customHeight="1">
      <c r="A7" s="159" t="s">
        <v>102</v>
      </c>
      <c r="B7" s="159"/>
      <c r="C7" s="159"/>
      <c r="D7" s="225"/>
      <c r="E7" s="253"/>
      <c r="F7" s="253"/>
      <c r="G7" s="253"/>
      <c r="H7" s="253"/>
      <c r="I7" s="253"/>
      <c r="J7" s="253"/>
      <c r="K7" s="253"/>
      <c r="L7" s="253"/>
      <c r="M7" s="253"/>
      <c r="N7" s="253"/>
      <c r="O7" s="253"/>
      <c r="P7" s="120"/>
      <c r="Q7" s="120"/>
      <c r="R7" s="120"/>
      <c r="S7" s="120"/>
      <c r="T7" s="120"/>
      <c r="U7" s="120"/>
      <c r="V7" s="120"/>
      <c r="W7" s="120"/>
      <c r="X7" s="120"/>
      <c r="Y7" s="120"/>
      <c r="Z7" s="120"/>
      <c r="AA7" s="120"/>
      <c r="AB7" s="120"/>
      <c r="AC7" s="120"/>
      <c r="AD7" s="120"/>
      <c r="AE7" s="120"/>
      <c r="AF7" s="120"/>
      <c r="AG7" s="120"/>
      <c r="AH7" s="120"/>
      <c r="AI7" s="120"/>
      <c r="AJ7" s="160"/>
      <c r="AK7" s="160"/>
      <c r="AL7" s="160"/>
      <c r="AM7" s="160"/>
      <c r="AN7" s="160"/>
      <c r="AO7" s="160"/>
      <c r="AP7" s="160"/>
      <c r="AQ7" s="160"/>
      <c r="AR7" s="160"/>
      <c r="AS7" s="160"/>
      <c r="AT7" s="160"/>
    </row>
    <row r="8" spans="1:46" ht="19.5" customHeight="1">
      <c r="A8" s="159" t="s">
        <v>104</v>
      </c>
      <c r="B8" s="159"/>
      <c r="C8" s="159"/>
      <c r="D8" s="225"/>
      <c r="E8" s="253"/>
      <c r="F8" s="253"/>
      <c r="G8" s="253"/>
      <c r="H8" s="253"/>
      <c r="I8" s="253"/>
      <c r="J8" s="253"/>
      <c r="K8" s="253"/>
      <c r="L8" s="253"/>
      <c r="M8" s="253"/>
      <c r="N8" s="253"/>
      <c r="O8" s="253"/>
      <c r="P8" s="120"/>
      <c r="Q8" s="120"/>
      <c r="R8" s="120"/>
      <c r="S8" s="120"/>
      <c r="T8" s="120"/>
      <c r="U8" s="120"/>
      <c r="V8" s="120"/>
      <c r="W8" s="120"/>
      <c r="X8" s="120"/>
      <c r="Y8" s="120"/>
      <c r="Z8" s="120"/>
      <c r="AA8" s="120"/>
      <c r="AB8" s="120"/>
      <c r="AC8" s="120"/>
      <c r="AD8" s="120"/>
      <c r="AE8" s="120"/>
      <c r="AF8" s="120"/>
      <c r="AG8" s="120"/>
      <c r="AH8" s="120"/>
      <c r="AI8" s="120"/>
      <c r="AJ8" s="160"/>
      <c r="AK8" s="160"/>
      <c r="AL8" s="160"/>
      <c r="AM8" s="160"/>
      <c r="AN8" s="160"/>
      <c r="AO8" s="160"/>
      <c r="AP8" s="160"/>
      <c r="AQ8" s="160"/>
      <c r="AR8" s="160"/>
      <c r="AS8" s="160"/>
      <c r="AT8" s="160"/>
    </row>
    <row r="9" spans="1:46" ht="19.5" customHeight="1">
      <c r="A9" s="159"/>
      <c r="B9" s="159"/>
      <c r="C9" s="159"/>
      <c r="D9" s="161"/>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21">
      <c r="A10" s="224" t="s">
        <v>106</v>
      </c>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row>
    <row r="11" spans="1:46" ht="19.5" customHeight="1">
      <c r="A11" s="120"/>
      <c r="B11" s="120"/>
      <c r="C11" s="120"/>
      <c r="D11" s="162"/>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row>
    <row r="12" spans="1:46" ht="19.5" customHeight="1">
      <c r="A12" s="120"/>
      <c r="B12" s="120"/>
      <c r="C12" s="120"/>
      <c r="D12" s="162"/>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row>
    <row r="13" spans="1:46" ht="19.5" customHeight="1">
      <c r="A13" s="6" t="s">
        <v>107</v>
      </c>
      <c r="B13" s="173"/>
      <c r="C13" s="230" t="s">
        <v>108</v>
      </c>
      <c r="D13" s="259"/>
      <c r="E13" s="259"/>
      <c r="F13" s="260"/>
      <c r="G13" s="237" t="s">
        <v>109</v>
      </c>
      <c r="H13" s="259"/>
      <c r="I13" s="259"/>
      <c r="J13" s="260"/>
      <c r="K13" s="230" t="s">
        <v>110</v>
      </c>
      <c r="L13" s="259"/>
      <c r="M13" s="259"/>
      <c r="N13" s="260"/>
      <c r="O13" s="237" t="s">
        <v>111</v>
      </c>
      <c r="P13" s="259"/>
      <c r="Q13" s="259"/>
      <c r="R13" s="260"/>
      <c r="S13" s="230" t="s">
        <v>112</v>
      </c>
      <c r="T13" s="259"/>
      <c r="U13" s="259"/>
      <c r="V13" s="260"/>
      <c r="W13" s="237" t="s">
        <v>113</v>
      </c>
      <c r="X13" s="259"/>
      <c r="Y13" s="259"/>
      <c r="Z13" s="261"/>
      <c r="AA13" s="163"/>
      <c r="AB13" s="163"/>
      <c r="AC13" s="163"/>
      <c r="AD13" s="163"/>
      <c r="AE13" s="163"/>
      <c r="AF13" s="163"/>
      <c r="AG13" s="163"/>
      <c r="AH13" s="163"/>
      <c r="AI13" s="163"/>
      <c r="AJ13" s="163"/>
      <c r="AK13" s="163"/>
      <c r="AL13" s="163"/>
      <c r="AM13" s="163"/>
      <c r="AN13" s="163"/>
      <c r="AO13" s="163"/>
      <c r="AP13" s="163"/>
      <c r="AQ13" s="163"/>
      <c r="AR13" s="163"/>
      <c r="AS13" s="163"/>
      <c r="AT13" s="163"/>
    </row>
    <row r="14" spans="1:46" ht="72">
      <c r="A14" s="6" t="s">
        <v>114</v>
      </c>
      <c r="B14" s="7" t="s">
        <v>115</v>
      </c>
      <c r="C14" s="8" t="s">
        <v>116</v>
      </c>
      <c r="D14" s="9" t="s">
        <v>117</v>
      </c>
      <c r="E14" s="10" t="s">
        <v>118</v>
      </c>
      <c r="F14" s="10" t="s">
        <v>119</v>
      </c>
      <c r="G14" s="11" t="s">
        <v>116</v>
      </c>
      <c r="H14" s="5" t="s">
        <v>117</v>
      </c>
      <c r="I14" s="5" t="s">
        <v>118</v>
      </c>
      <c r="J14" s="5" t="s">
        <v>119</v>
      </c>
      <c r="K14" s="8" t="s">
        <v>116</v>
      </c>
      <c r="L14" s="10" t="s">
        <v>117</v>
      </c>
      <c r="M14" s="10" t="s">
        <v>118</v>
      </c>
      <c r="N14" s="10" t="s">
        <v>119</v>
      </c>
      <c r="O14" s="11" t="s">
        <v>116</v>
      </c>
      <c r="P14" s="5" t="s">
        <v>117</v>
      </c>
      <c r="Q14" s="5" t="s">
        <v>118</v>
      </c>
      <c r="R14" s="5" t="s">
        <v>119</v>
      </c>
      <c r="S14" s="8" t="s">
        <v>116</v>
      </c>
      <c r="T14" s="10" t="s">
        <v>117</v>
      </c>
      <c r="U14" s="10" t="s">
        <v>118</v>
      </c>
      <c r="V14" s="10" t="s">
        <v>119</v>
      </c>
      <c r="W14" s="11" t="s">
        <v>116</v>
      </c>
      <c r="X14" s="5" t="s">
        <v>117</v>
      </c>
      <c r="Y14" s="5" t="s">
        <v>118</v>
      </c>
      <c r="Z14" s="5" t="s">
        <v>119</v>
      </c>
      <c r="AA14" s="163"/>
      <c r="AB14" s="163"/>
      <c r="AC14" s="163"/>
      <c r="AD14" s="163"/>
      <c r="AE14" s="163"/>
      <c r="AF14" s="163"/>
      <c r="AG14" s="163"/>
      <c r="AH14" s="163"/>
      <c r="AI14" s="163"/>
      <c r="AJ14" s="163"/>
      <c r="AK14" s="163"/>
      <c r="AL14" s="163"/>
      <c r="AM14" s="163"/>
      <c r="AN14" s="163"/>
      <c r="AO14" s="163"/>
      <c r="AP14" s="163"/>
      <c r="AQ14" s="163"/>
      <c r="AR14" s="163"/>
      <c r="AS14" s="163"/>
      <c r="AT14" s="163"/>
    </row>
    <row r="15" spans="1:46" ht="18" customHeight="1">
      <c r="A15" s="12" t="s">
        <v>120</v>
      </c>
      <c r="B15" s="174"/>
      <c r="C15" s="17"/>
      <c r="D15" s="18"/>
      <c r="E15" s="15"/>
      <c r="F15" s="16" t="str">
        <f t="shared" ref="F15:F26" si="0">IF(C15=0," ",E15/C15)</f>
        <v xml:space="preserve"> </v>
      </c>
      <c r="G15" s="17"/>
      <c r="H15" s="18"/>
      <c r="I15" s="15"/>
      <c r="J15" s="16" t="str">
        <f t="shared" ref="J15:J26" si="1">IF(G15=0," ",I15/G15)</f>
        <v xml:space="preserve"> </v>
      </c>
      <c r="K15" s="17"/>
      <c r="L15" s="18"/>
      <c r="M15" s="15"/>
      <c r="N15" s="15" t="str">
        <f t="shared" ref="N15:N26" si="2">IF(K15=0,"",M15/K15)</f>
        <v/>
      </c>
      <c r="O15" s="17"/>
      <c r="P15" s="18"/>
      <c r="Q15" s="15"/>
      <c r="R15" s="15" t="str">
        <f t="shared" ref="R15:R26" si="3">IF(O15=0,"",Q15/O15)</f>
        <v/>
      </c>
      <c r="S15" s="17"/>
      <c r="T15" s="18"/>
      <c r="U15" s="15"/>
      <c r="V15" s="15" t="str">
        <f t="shared" ref="V15:V26" si="4">IF(S15=0,"",U15/S15)</f>
        <v/>
      </c>
      <c r="W15" s="17"/>
      <c r="X15" s="18"/>
      <c r="Y15" s="15"/>
      <c r="Z15" s="16" t="str">
        <f t="shared" ref="Z15:Z26" si="5">IF(W15=""," ",Y15/W15)</f>
        <v xml:space="preserve"> </v>
      </c>
      <c r="AA15" s="136"/>
      <c r="AB15" s="136"/>
      <c r="AC15" s="136"/>
      <c r="AD15" s="136"/>
      <c r="AE15" s="136"/>
      <c r="AF15" s="136"/>
      <c r="AG15" s="136"/>
      <c r="AH15" s="136"/>
      <c r="AI15" s="136"/>
      <c r="AJ15" s="136"/>
      <c r="AK15" s="136"/>
      <c r="AL15" s="136"/>
      <c r="AM15" s="136"/>
      <c r="AN15" s="136"/>
      <c r="AO15" s="136"/>
      <c r="AP15" s="136"/>
      <c r="AQ15" s="136"/>
      <c r="AR15" s="136"/>
      <c r="AS15" s="136"/>
      <c r="AT15" s="136"/>
    </row>
    <row r="16" spans="1:46" ht="18" customHeight="1">
      <c r="A16" s="19" t="s">
        <v>121</v>
      </c>
      <c r="B16" s="74"/>
      <c r="C16" s="17"/>
      <c r="D16" s="18"/>
      <c r="E16" s="15"/>
      <c r="F16" s="16" t="str">
        <f t="shared" si="0"/>
        <v xml:space="preserve"> </v>
      </c>
      <c r="G16" s="17"/>
      <c r="H16" s="18"/>
      <c r="I16" s="15"/>
      <c r="J16" s="16" t="str">
        <f t="shared" si="1"/>
        <v xml:space="preserve"> </v>
      </c>
      <c r="K16" s="17"/>
      <c r="L16" s="18"/>
      <c r="M16" s="15"/>
      <c r="N16" s="15" t="str">
        <f t="shared" si="2"/>
        <v/>
      </c>
      <c r="O16" s="17"/>
      <c r="P16" s="18"/>
      <c r="Q16" s="15"/>
      <c r="R16" s="15" t="str">
        <f t="shared" si="3"/>
        <v/>
      </c>
      <c r="S16" s="17"/>
      <c r="T16" s="18"/>
      <c r="U16" s="15"/>
      <c r="V16" s="15" t="str">
        <f t="shared" si="4"/>
        <v/>
      </c>
      <c r="W16" s="17"/>
      <c r="X16" s="18"/>
      <c r="Y16" s="15"/>
      <c r="Z16" s="16" t="str">
        <f t="shared" si="5"/>
        <v xml:space="preserve"> </v>
      </c>
      <c r="AA16" s="136"/>
      <c r="AB16" s="136"/>
      <c r="AC16" s="136"/>
      <c r="AD16" s="136"/>
      <c r="AE16" s="136"/>
      <c r="AF16" s="136"/>
      <c r="AG16" s="136"/>
      <c r="AH16" s="136"/>
      <c r="AI16" s="136"/>
      <c r="AJ16" s="136"/>
      <c r="AK16" s="136"/>
      <c r="AL16" s="136"/>
      <c r="AM16" s="136"/>
      <c r="AN16" s="136"/>
      <c r="AO16" s="136"/>
      <c r="AP16" s="136"/>
      <c r="AQ16" s="136"/>
      <c r="AR16" s="136"/>
      <c r="AS16" s="136"/>
      <c r="AT16" s="136"/>
    </row>
    <row r="17" spans="1:46" ht="18" customHeight="1">
      <c r="A17" s="19" t="s">
        <v>122</v>
      </c>
      <c r="B17" s="74"/>
      <c r="C17" s="17"/>
      <c r="D17" s="18"/>
      <c r="E17" s="15"/>
      <c r="F17" s="16" t="str">
        <f t="shared" si="0"/>
        <v xml:space="preserve"> </v>
      </c>
      <c r="G17" s="17"/>
      <c r="H17" s="18"/>
      <c r="I17" s="15"/>
      <c r="J17" s="16" t="str">
        <f t="shared" si="1"/>
        <v xml:space="preserve"> </v>
      </c>
      <c r="K17" s="17"/>
      <c r="L17" s="18"/>
      <c r="M17" s="15"/>
      <c r="N17" s="15" t="str">
        <f t="shared" si="2"/>
        <v/>
      </c>
      <c r="O17" s="17"/>
      <c r="P17" s="18"/>
      <c r="Q17" s="15"/>
      <c r="R17" s="15" t="str">
        <f t="shared" si="3"/>
        <v/>
      </c>
      <c r="S17" s="17"/>
      <c r="T17" s="18"/>
      <c r="U17" s="15"/>
      <c r="V17" s="15" t="str">
        <f t="shared" si="4"/>
        <v/>
      </c>
      <c r="W17" s="17"/>
      <c r="X17" s="18"/>
      <c r="Y17" s="15"/>
      <c r="Z17" s="16" t="str">
        <f t="shared" si="5"/>
        <v xml:space="preserve"> </v>
      </c>
      <c r="AA17" s="136"/>
      <c r="AB17" s="136"/>
      <c r="AC17" s="136"/>
      <c r="AD17" s="136"/>
      <c r="AE17" s="136"/>
      <c r="AF17" s="136"/>
      <c r="AG17" s="136"/>
      <c r="AH17" s="136"/>
      <c r="AI17" s="136"/>
      <c r="AJ17" s="136"/>
      <c r="AK17" s="136"/>
      <c r="AL17" s="136"/>
      <c r="AM17" s="136"/>
      <c r="AN17" s="136"/>
      <c r="AO17" s="136"/>
      <c r="AP17" s="136"/>
      <c r="AQ17" s="136"/>
      <c r="AR17" s="136"/>
      <c r="AS17" s="136"/>
      <c r="AT17" s="136"/>
    </row>
    <row r="18" spans="1:46" ht="18" customHeight="1">
      <c r="A18" s="19" t="s">
        <v>123</v>
      </c>
      <c r="B18" s="74"/>
      <c r="C18" s="17"/>
      <c r="D18" s="18"/>
      <c r="E18" s="15"/>
      <c r="F18" s="16" t="str">
        <f t="shared" si="0"/>
        <v xml:space="preserve"> </v>
      </c>
      <c r="G18" s="17"/>
      <c r="H18" s="18"/>
      <c r="I18" s="15"/>
      <c r="J18" s="16" t="str">
        <f t="shared" si="1"/>
        <v xml:space="preserve"> </v>
      </c>
      <c r="K18" s="17"/>
      <c r="L18" s="18"/>
      <c r="M18" s="15"/>
      <c r="N18" s="15" t="str">
        <f t="shared" si="2"/>
        <v/>
      </c>
      <c r="O18" s="17"/>
      <c r="P18" s="18"/>
      <c r="Q18" s="15"/>
      <c r="R18" s="15" t="str">
        <f t="shared" si="3"/>
        <v/>
      </c>
      <c r="S18" s="17"/>
      <c r="T18" s="18"/>
      <c r="U18" s="15"/>
      <c r="V18" s="15" t="str">
        <f t="shared" si="4"/>
        <v/>
      </c>
      <c r="W18" s="17"/>
      <c r="X18" s="18"/>
      <c r="Y18" s="15"/>
      <c r="Z18" s="16" t="str">
        <f t="shared" si="5"/>
        <v xml:space="preserve"> </v>
      </c>
      <c r="AA18" s="136"/>
      <c r="AB18" s="136"/>
      <c r="AC18" s="136"/>
      <c r="AD18" s="136"/>
      <c r="AE18" s="136"/>
      <c r="AF18" s="136"/>
      <c r="AG18" s="136"/>
      <c r="AH18" s="136"/>
      <c r="AI18" s="136"/>
      <c r="AJ18" s="136"/>
      <c r="AK18" s="136"/>
      <c r="AL18" s="136"/>
      <c r="AM18" s="136"/>
      <c r="AN18" s="136"/>
      <c r="AO18" s="136"/>
      <c r="AP18" s="136"/>
      <c r="AQ18" s="136"/>
      <c r="AR18" s="136"/>
      <c r="AS18" s="136"/>
      <c r="AT18" s="136"/>
    </row>
    <row r="19" spans="1:46" ht="18" customHeight="1">
      <c r="A19" s="19" t="s">
        <v>124</v>
      </c>
      <c r="B19" s="74"/>
      <c r="C19" s="17"/>
      <c r="D19" s="18"/>
      <c r="E19" s="15"/>
      <c r="F19" s="16" t="str">
        <f t="shared" si="0"/>
        <v xml:space="preserve"> </v>
      </c>
      <c r="G19" s="17"/>
      <c r="H19" s="18"/>
      <c r="I19" s="15"/>
      <c r="J19" s="16" t="str">
        <f t="shared" si="1"/>
        <v xml:space="preserve"> </v>
      </c>
      <c r="K19" s="17"/>
      <c r="L19" s="18"/>
      <c r="M19" s="15"/>
      <c r="N19" s="15" t="str">
        <f t="shared" si="2"/>
        <v/>
      </c>
      <c r="O19" s="17"/>
      <c r="P19" s="18"/>
      <c r="Q19" s="15"/>
      <c r="R19" s="15" t="str">
        <f t="shared" si="3"/>
        <v/>
      </c>
      <c r="S19" s="17"/>
      <c r="T19" s="18"/>
      <c r="U19" s="15"/>
      <c r="V19" s="15" t="str">
        <f t="shared" si="4"/>
        <v/>
      </c>
      <c r="W19" s="17"/>
      <c r="X19" s="18"/>
      <c r="Y19" s="15"/>
      <c r="Z19" s="16" t="str">
        <f t="shared" si="5"/>
        <v xml:space="preserve"> </v>
      </c>
      <c r="AA19" s="136"/>
      <c r="AB19" s="136"/>
      <c r="AC19" s="136"/>
      <c r="AD19" s="136"/>
      <c r="AE19" s="136"/>
      <c r="AF19" s="136"/>
      <c r="AG19" s="136"/>
      <c r="AH19" s="136"/>
      <c r="AI19" s="136"/>
      <c r="AJ19" s="136"/>
      <c r="AK19" s="136"/>
      <c r="AL19" s="136"/>
      <c r="AM19" s="136"/>
      <c r="AN19" s="136"/>
      <c r="AO19" s="136"/>
      <c r="AP19" s="136"/>
      <c r="AQ19" s="136"/>
      <c r="AR19" s="136"/>
      <c r="AS19" s="136"/>
      <c r="AT19" s="136"/>
    </row>
    <row r="20" spans="1:46" ht="18" customHeight="1">
      <c r="A20" s="19" t="s">
        <v>125</v>
      </c>
      <c r="B20" s="74"/>
      <c r="C20" s="17"/>
      <c r="D20" s="18"/>
      <c r="E20" s="15"/>
      <c r="F20" s="16" t="str">
        <f t="shared" si="0"/>
        <v xml:space="preserve"> </v>
      </c>
      <c r="G20" s="17"/>
      <c r="H20" s="18"/>
      <c r="I20" s="15"/>
      <c r="J20" s="16" t="str">
        <f t="shared" si="1"/>
        <v xml:space="preserve"> </v>
      </c>
      <c r="K20" s="17"/>
      <c r="L20" s="18"/>
      <c r="M20" s="15"/>
      <c r="N20" s="15" t="str">
        <f t="shared" si="2"/>
        <v/>
      </c>
      <c r="O20" s="17"/>
      <c r="P20" s="18"/>
      <c r="Q20" s="15"/>
      <c r="R20" s="15" t="str">
        <f t="shared" si="3"/>
        <v/>
      </c>
      <c r="S20" s="17"/>
      <c r="T20" s="18"/>
      <c r="U20" s="15"/>
      <c r="V20" s="15" t="str">
        <f t="shared" si="4"/>
        <v/>
      </c>
      <c r="W20" s="17"/>
      <c r="X20" s="18"/>
      <c r="Y20" s="15"/>
      <c r="Z20" s="16" t="str">
        <f t="shared" si="5"/>
        <v xml:space="preserve"> </v>
      </c>
      <c r="AA20" s="136"/>
      <c r="AB20" s="136"/>
      <c r="AC20" s="136"/>
      <c r="AD20" s="136"/>
      <c r="AE20" s="136"/>
      <c r="AF20" s="136"/>
      <c r="AG20" s="136"/>
      <c r="AH20" s="136"/>
      <c r="AI20" s="136"/>
      <c r="AJ20" s="136"/>
      <c r="AK20" s="136"/>
      <c r="AL20" s="136"/>
      <c r="AM20" s="136"/>
      <c r="AN20" s="136"/>
      <c r="AO20" s="136"/>
      <c r="AP20" s="136"/>
      <c r="AQ20" s="136"/>
      <c r="AR20" s="136"/>
      <c r="AS20" s="136"/>
      <c r="AT20" s="136"/>
    </row>
    <row r="21" spans="1:46" ht="18" customHeight="1">
      <c r="A21" s="12" t="s">
        <v>126</v>
      </c>
      <c r="B21" s="174"/>
      <c r="C21" s="17"/>
      <c r="D21" s="18"/>
      <c r="E21" s="15"/>
      <c r="F21" s="16" t="str">
        <f t="shared" si="0"/>
        <v xml:space="preserve"> </v>
      </c>
      <c r="G21" s="17"/>
      <c r="H21" s="18"/>
      <c r="I21" s="15"/>
      <c r="J21" s="16" t="str">
        <f t="shared" si="1"/>
        <v xml:space="preserve"> </v>
      </c>
      <c r="K21" s="17"/>
      <c r="L21" s="18"/>
      <c r="M21" s="15"/>
      <c r="N21" s="15" t="str">
        <f t="shared" si="2"/>
        <v/>
      </c>
      <c r="O21" s="17"/>
      <c r="P21" s="18"/>
      <c r="Q21" s="15"/>
      <c r="R21" s="15" t="str">
        <f t="shared" si="3"/>
        <v/>
      </c>
      <c r="S21" s="17"/>
      <c r="T21" s="18"/>
      <c r="U21" s="15"/>
      <c r="V21" s="15" t="str">
        <f t="shared" si="4"/>
        <v/>
      </c>
      <c r="W21" s="17"/>
      <c r="X21" s="18"/>
      <c r="Y21" s="15"/>
      <c r="Z21" s="16" t="str">
        <f t="shared" si="5"/>
        <v xml:space="preserve"> </v>
      </c>
      <c r="AA21" s="136"/>
      <c r="AB21" s="136"/>
      <c r="AC21" s="136"/>
      <c r="AD21" s="136"/>
      <c r="AE21" s="136"/>
      <c r="AF21" s="136"/>
      <c r="AG21" s="136"/>
      <c r="AH21" s="136"/>
      <c r="AI21" s="136"/>
      <c r="AJ21" s="136"/>
      <c r="AK21" s="136"/>
      <c r="AL21" s="136"/>
      <c r="AM21" s="136"/>
      <c r="AN21" s="136"/>
      <c r="AO21" s="136"/>
      <c r="AP21" s="136"/>
      <c r="AQ21" s="136"/>
      <c r="AR21" s="136"/>
      <c r="AS21" s="136"/>
      <c r="AT21" s="136"/>
    </row>
    <row r="22" spans="1:46" ht="18" customHeight="1">
      <c r="A22" s="19" t="s">
        <v>127</v>
      </c>
      <c r="B22" s="74"/>
      <c r="C22" s="17"/>
      <c r="D22" s="18"/>
      <c r="E22" s="15"/>
      <c r="F22" s="16" t="str">
        <f t="shared" si="0"/>
        <v xml:space="preserve"> </v>
      </c>
      <c r="G22" s="17"/>
      <c r="H22" s="18"/>
      <c r="I22" s="15"/>
      <c r="J22" s="16" t="str">
        <f t="shared" si="1"/>
        <v xml:space="preserve"> </v>
      </c>
      <c r="K22" s="17"/>
      <c r="L22" s="18"/>
      <c r="M22" s="15"/>
      <c r="N22" s="15" t="str">
        <f t="shared" si="2"/>
        <v/>
      </c>
      <c r="O22" s="17"/>
      <c r="P22" s="18"/>
      <c r="Q22" s="15"/>
      <c r="R22" s="15" t="str">
        <f t="shared" si="3"/>
        <v/>
      </c>
      <c r="S22" s="17"/>
      <c r="T22" s="18"/>
      <c r="U22" s="15"/>
      <c r="V22" s="15" t="str">
        <f t="shared" si="4"/>
        <v/>
      </c>
      <c r="W22" s="17"/>
      <c r="X22" s="18"/>
      <c r="Y22" s="15"/>
      <c r="Z22" s="16" t="str">
        <f t="shared" si="5"/>
        <v xml:space="preserve"> </v>
      </c>
      <c r="AA22" s="136"/>
      <c r="AB22" s="136"/>
      <c r="AC22" s="136"/>
      <c r="AD22" s="136"/>
      <c r="AE22" s="136"/>
      <c r="AF22" s="136"/>
      <c r="AG22" s="136"/>
      <c r="AH22" s="136"/>
      <c r="AI22" s="136"/>
      <c r="AJ22" s="136"/>
      <c r="AK22" s="136"/>
      <c r="AL22" s="136"/>
      <c r="AM22" s="136"/>
      <c r="AN22" s="136"/>
      <c r="AO22" s="136"/>
      <c r="AP22" s="136"/>
      <c r="AQ22" s="136"/>
      <c r="AR22" s="136"/>
      <c r="AS22" s="136"/>
      <c r="AT22" s="136"/>
    </row>
    <row r="23" spans="1:46" ht="18" customHeight="1">
      <c r="A23" s="12" t="s">
        <v>128</v>
      </c>
      <c r="B23" s="174"/>
      <c r="C23" s="17"/>
      <c r="D23" s="18"/>
      <c r="E23" s="15"/>
      <c r="F23" s="16" t="str">
        <f t="shared" si="0"/>
        <v xml:space="preserve"> </v>
      </c>
      <c r="G23" s="17"/>
      <c r="H23" s="18"/>
      <c r="I23" s="15"/>
      <c r="J23" s="16" t="str">
        <f t="shared" si="1"/>
        <v xml:space="preserve"> </v>
      </c>
      <c r="K23" s="17"/>
      <c r="L23" s="18"/>
      <c r="M23" s="15"/>
      <c r="N23" s="15" t="str">
        <f t="shared" si="2"/>
        <v/>
      </c>
      <c r="O23" s="17"/>
      <c r="P23" s="18"/>
      <c r="Q23" s="15"/>
      <c r="R23" s="15" t="str">
        <f t="shared" si="3"/>
        <v/>
      </c>
      <c r="S23" s="17"/>
      <c r="T23" s="18"/>
      <c r="U23" s="15"/>
      <c r="V23" s="15" t="str">
        <f t="shared" si="4"/>
        <v/>
      </c>
      <c r="W23" s="17"/>
      <c r="X23" s="18"/>
      <c r="Y23" s="15"/>
      <c r="Z23" s="16" t="str">
        <f t="shared" si="5"/>
        <v xml:space="preserve"> </v>
      </c>
      <c r="AA23" s="136"/>
      <c r="AB23" s="136"/>
      <c r="AC23" s="136"/>
      <c r="AD23" s="136"/>
      <c r="AE23" s="136"/>
      <c r="AF23" s="136"/>
      <c r="AG23" s="136"/>
      <c r="AH23" s="136"/>
      <c r="AI23" s="136"/>
      <c r="AJ23" s="136"/>
      <c r="AK23" s="136"/>
      <c r="AL23" s="136"/>
      <c r="AM23" s="136"/>
      <c r="AN23" s="136"/>
      <c r="AO23" s="136"/>
      <c r="AP23" s="136"/>
      <c r="AQ23" s="136"/>
      <c r="AR23" s="136"/>
      <c r="AS23" s="136"/>
      <c r="AT23" s="136"/>
    </row>
    <row r="24" spans="1:46" ht="18" customHeight="1">
      <c r="A24" s="19" t="s">
        <v>129</v>
      </c>
      <c r="B24" s="74"/>
      <c r="C24" s="17"/>
      <c r="D24" s="18"/>
      <c r="E24" s="15"/>
      <c r="F24" s="16" t="str">
        <f t="shared" si="0"/>
        <v xml:space="preserve"> </v>
      </c>
      <c r="G24" s="17"/>
      <c r="H24" s="18"/>
      <c r="I24" s="15"/>
      <c r="J24" s="16" t="str">
        <f t="shared" si="1"/>
        <v xml:space="preserve"> </v>
      </c>
      <c r="K24" s="17"/>
      <c r="L24" s="18"/>
      <c r="M24" s="15"/>
      <c r="N24" s="15" t="str">
        <f t="shared" si="2"/>
        <v/>
      </c>
      <c r="O24" s="17"/>
      <c r="P24" s="18"/>
      <c r="Q24" s="15"/>
      <c r="R24" s="15" t="str">
        <f t="shared" si="3"/>
        <v/>
      </c>
      <c r="S24" s="17"/>
      <c r="T24" s="18"/>
      <c r="U24" s="15"/>
      <c r="V24" s="15" t="str">
        <f t="shared" si="4"/>
        <v/>
      </c>
      <c r="W24" s="17"/>
      <c r="X24" s="18"/>
      <c r="Y24" s="15"/>
      <c r="Z24" s="16" t="str">
        <f t="shared" si="5"/>
        <v xml:space="preserve"> </v>
      </c>
      <c r="AA24" s="136"/>
      <c r="AB24" s="136"/>
      <c r="AC24" s="136"/>
      <c r="AD24" s="136"/>
      <c r="AE24" s="136"/>
      <c r="AF24" s="136"/>
      <c r="AG24" s="136"/>
      <c r="AH24" s="136"/>
      <c r="AI24" s="136"/>
      <c r="AJ24" s="136"/>
      <c r="AK24" s="136"/>
      <c r="AL24" s="136"/>
      <c r="AM24" s="136"/>
      <c r="AN24" s="136"/>
      <c r="AO24" s="136"/>
      <c r="AP24" s="136"/>
      <c r="AQ24" s="136"/>
      <c r="AR24" s="136"/>
      <c r="AS24" s="136"/>
      <c r="AT24" s="136"/>
    </row>
    <row r="25" spans="1:46" ht="18" customHeight="1">
      <c r="A25" s="12" t="s">
        <v>130</v>
      </c>
      <c r="B25" s="174"/>
      <c r="C25" s="17"/>
      <c r="D25" s="18"/>
      <c r="E25" s="15"/>
      <c r="F25" s="16" t="str">
        <f t="shared" si="0"/>
        <v xml:space="preserve"> </v>
      </c>
      <c r="G25" s="17"/>
      <c r="H25" s="18"/>
      <c r="I25" s="15"/>
      <c r="J25" s="16" t="str">
        <f t="shared" si="1"/>
        <v xml:space="preserve"> </v>
      </c>
      <c r="K25" s="17"/>
      <c r="L25" s="18"/>
      <c r="M25" s="15"/>
      <c r="N25" s="15" t="str">
        <f t="shared" si="2"/>
        <v/>
      </c>
      <c r="O25" s="17"/>
      <c r="P25" s="18"/>
      <c r="Q25" s="15"/>
      <c r="R25" s="15" t="str">
        <f t="shared" si="3"/>
        <v/>
      </c>
      <c r="S25" s="17"/>
      <c r="T25" s="18"/>
      <c r="U25" s="15"/>
      <c r="V25" s="15" t="str">
        <f t="shared" si="4"/>
        <v/>
      </c>
      <c r="W25" s="17"/>
      <c r="X25" s="18"/>
      <c r="Y25" s="15"/>
      <c r="Z25" s="16" t="str">
        <f t="shared" si="5"/>
        <v xml:space="preserve"> </v>
      </c>
      <c r="AA25" s="136"/>
      <c r="AB25" s="136"/>
      <c r="AC25" s="136"/>
      <c r="AD25" s="136"/>
      <c r="AE25" s="136"/>
      <c r="AF25" s="136"/>
      <c r="AG25" s="136"/>
      <c r="AH25" s="136"/>
      <c r="AI25" s="136"/>
      <c r="AJ25" s="136"/>
      <c r="AK25" s="136"/>
      <c r="AL25" s="136"/>
      <c r="AM25" s="136"/>
      <c r="AN25" s="136"/>
      <c r="AO25" s="136"/>
      <c r="AP25" s="136"/>
      <c r="AQ25" s="136"/>
      <c r="AR25" s="136"/>
      <c r="AS25" s="136"/>
      <c r="AT25" s="136"/>
    </row>
    <row r="26" spans="1:46" ht="18" customHeight="1">
      <c r="A26" s="19" t="s">
        <v>131</v>
      </c>
      <c r="B26" s="74"/>
      <c r="C26" s="17"/>
      <c r="D26" s="18"/>
      <c r="E26" s="15"/>
      <c r="F26" s="16" t="str">
        <f t="shared" si="0"/>
        <v xml:space="preserve"> </v>
      </c>
      <c r="G26" s="17"/>
      <c r="H26" s="18"/>
      <c r="I26" s="15"/>
      <c r="J26" s="16" t="str">
        <f t="shared" si="1"/>
        <v xml:space="preserve"> </v>
      </c>
      <c r="K26" s="17"/>
      <c r="L26" s="18"/>
      <c r="M26" s="15"/>
      <c r="N26" s="15" t="str">
        <f t="shared" si="2"/>
        <v/>
      </c>
      <c r="O26" s="17"/>
      <c r="P26" s="18"/>
      <c r="Q26" s="15"/>
      <c r="R26" s="15" t="str">
        <f t="shared" si="3"/>
        <v/>
      </c>
      <c r="S26" s="17"/>
      <c r="T26" s="18"/>
      <c r="U26" s="15"/>
      <c r="V26" s="15" t="str">
        <f t="shared" si="4"/>
        <v/>
      </c>
      <c r="W26" s="17"/>
      <c r="X26" s="18"/>
      <c r="Y26" s="15"/>
      <c r="Z26" s="16" t="str">
        <f t="shared" si="5"/>
        <v xml:space="preserve"> </v>
      </c>
      <c r="AA26" s="136"/>
      <c r="AB26" s="136"/>
      <c r="AC26" s="136"/>
      <c r="AD26" s="136"/>
      <c r="AE26" s="136"/>
      <c r="AF26" s="136"/>
      <c r="AG26" s="136"/>
      <c r="AH26" s="136"/>
      <c r="AI26" s="136"/>
      <c r="AJ26" s="136"/>
      <c r="AK26" s="136"/>
      <c r="AL26" s="136"/>
      <c r="AM26" s="136"/>
      <c r="AN26" s="136"/>
      <c r="AO26" s="136"/>
      <c r="AP26" s="136"/>
      <c r="AQ26" s="136"/>
      <c r="AR26" s="136"/>
      <c r="AS26" s="136"/>
      <c r="AT26" s="136"/>
    </row>
    <row r="27" spans="1:46" ht="18" customHeight="1">
      <c r="A27" s="24" t="s">
        <v>132</v>
      </c>
      <c r="B27" s="25"/>
      <c r="C27" s="26">
        <f t="shared" ref="C27:Z27" si="6">IF(SUM(C15:C26)=0,0,SUM(C15:C26))</f>
        <v>0</v>
      </c>
      <c r="D27" s="73">
        <f t="shared" si="6"/>
        <v>0</v>
      </c>
      <c r="E27" s="27">
        <f t="shared" si="6"/>
        <v>0</v>
      </c>
      <c r="F27" s="27">
        <f t="shared" si="6"/>
        <v>0</v>
      </c>
      <c r="G27" s="28">
        <f t="shared" si="6"/>
        <v>0</v>
      </c>
      <c r="H27" s="29">
        <f t="shared" si="6"/>
        <v>0</v>
      </c>
      <c r="I27" s="28">
        <f t="shared" si="6"/>
        <v>0</v>
      </c>
      <c r="J27" s="28">
        <f t="shared" si="6"/>
        <v>0</v>
      </c>
      <c r="K27" s="26">
        <f t="shared" si="6"/>
        <v>0</v>
      </c>
      <c r="L27" s="30">
        <f t="shared" si="6"/>
        <v>0</v>
      </c>
      <c r="M27" s="26">
        <f t="shared" si="6"/>
        <v>0</v>
      </c>
      <c r="N27" s="26">
        <f t="shared" si="6"/>
        <v>0</v>
      </c>
      <c r="O27" s="31">
        <f t="shared" si="6"/>
        <v>0</v>
      </c>
      <c r="P27" s="30">
        <f t="shared" si="6"/>
        <v>0</v>
      </c>
      <c r="Q27" s="26">
        <f t="shared" si="6"/>
        <v>0</v>
      </c>
      <c r="R27" s="26">
        <f t="shared" si="6"/>
        <v>0</v>
      </c>
      <c r="S27" s="31">
        <f t="shared" si="6"/>
        <v>0</v>
      </c>
      <c r="T27" s="30">
        <f t="shared" si="6"/>
        <v>0</v>
      </c>
      <c r="U27" s="26">
        <f t="shared" si="6"/>
        <v>0</v>
      </c>
      <c r="V27" s="26">
        <f t="shared" si="6"/>
        <v>0</v>
      </c>
      <c r="W27" s="28">
        <f t="shared" si="6"/>
        <v>0</v>
      </c>
      <c r="X27" s="29">
        <f t="shared" si="6"/>
        <v>0</v>
      </c>
      <c r="Y27" s="28">
        <f t="shared" si="6"/>
        <v>0</v>
      </c>
      <c r="Z27" s="28">
        <f t="shared" si="6"/>
        <v>0</v>
      </c>
      <c r="AA27" s="157"/>
      <c r="AB27" s="157"/>
      <c r="AC27" s="157"/>
      <c r="AD27" s="157"/>
      <c r="AE27" s="157"/>
      <c r="AF27" s="157"/>
      <c r="AG27" s="157"/>
      <c r="AH27" s="157"/>
      <c r="AI27" s="157"/>
      <c r="AJ27" s="157"/>
      <c r="AK27" s="157"/>
      <c r="AL27" s="157"/>
      <c r="AM27" s="157"/>
      <c r="AN27" s="157"/>
      <c r="AO27" s="157"/>
      <c r="AP27" s="157"/>
      <c r="AQ27" s="157"/>
      <c r="AR27" s="157"/>
      <c r="AS27" s="157"/>
      <c r="AT27" s="157"/>
    </row>
    <row r="28" spans="1:46" ht="18" customHeight="1">
      <c r="A28" s="24" t="s">
        <v>133</v>
      </c>
      <c r="B28" s="32">
        <f t="shared" ref="B28:F28" si="7">IF(SUM(B15:B26)&gt;0,AVERAGE(B15:B26),0)</f>
        <v>0</v>
      </c>
      <c r="C28" s="32">
        <f t="shared" si="7"/>
        <v>0</v>
      </c>
      <c r="D28" s="32">
        <f t="shared" si="7"/>
        <v>0</v>
      </c>
      <c r="E28" s="32">
        <f t="shared" si="7"/>
        <v>0</v>
      </c>
      <c r="F28" s="32">
        <f t="shared" si="7"/>
        <v>0</v>
      </c>
      <c r="G28" s="33">
        <f t="shared" ref="G28:J28" si="8">IF(G27=0,0,AVERAGE(G15:G26))</f>
        <v>0</v>
      </c>
      <c r="H28" s="33">
        <f t="shared" si="8"/>
        <v>0</v>
      </c>
      <c r="I28" s="33">
        <f t="shared" si="8"/>
        <v>0</v>
      </c>
      <c r="J28" s="33">
        <f t="shared" si="8"/>
        <v>0</v>
      </c>
      <c r="K28" s="32">
        <f t="shared" ref="K28:V28" si="9">IF(SUM(K15:K26)&gt;0,AVERAGE(K15:K26),0)</f>
        <v>0</v>
      </c>
      <c r="L28" s="32">
        <f t="shared" si="9"/>
        <v>0</v>
      </c>
      <c r="M28" s="32">
        <f t="shared" si="9"/>
        <v>0</v>
      </c>
      <c r="N28" s="32">
        <f t="shared" si="9"/>
        <v>0</v>
      </c>
      <c r="O28" s="34">
        <f t="shared" si="9"/>
        <v>0</v>
      </c>
      <c r="P28" s="32">
        <f t="shared" si="9"/>
        <v>0</v>
      </c>
      <c r="Q28" s="32">
        <f t="shared" si="9"/>
        <v>0</v>
      </c>
      <c r="R28" s="32">
        <f t="shared" si="9"/>
        <v>0</v>
      </c>
      <c r="S28" s="34">
        <f t="shared" si="9"/>
        <v>0</v>
      </c>
      <c r="T28" s="32">
        <f t="shared" si="9"/>
        <v>0</v>
      </c>
      <c r="U28" s="32">
        <f t="shared" si="9"/>
        <v>0</v>
      </c>
      <c r="V28" s="32">
        <f t="shared" si="9"/>
        <v>0</v>
      </c>
      <c r="W28" s="33">
        <f t="shared" ref="W28:Z28" si="10">IF(W27=0,0,AVERAGE(W15:W26))</f>
        <v>0</v>
      </c>
      <c r="X28" s="33">
        <f t="shared" si="10"/>
        <v>0</v>
      </c>
      <c r="Y28" s="33">
        <f t="shared" si="10"/>
        <v>0</v>
      </c>
      <c r="Z28" s="33">
        <f t="shared" si="10"/>
        <v>0</v>
      </c>
      <c r="AA28" s="157"/>
      <c r="AB28" s="157"/>
      <c r="AC28" s="157"/>
      <c r="AD28" s="157"/>
      <c r="AE28" s="157"/>
      <c r="AF28" s="157"/>
      <c r="AG28" s="157"/>
      <c r="AH28" s="157"/>
      <c r="AI28" s="157"/>
      <c r="AJ28" s="157"/>
      <c r="AK28" s="157"/>
      <c r="AL28" s="157"/>
      <c r="AM28" s="157"/>
      <c r="AN28" s="157"/>
      <c r="AO28" s="157"/>
      <c r="AP28" s="157"/>
      <c r="AQ28" s="157"/>
      <c r="AR28" s="157"/>
      <c r="AS28" s="157"/>
      <c r="AT28" s="157"/>
    </row>
    <row r="29" spans="1:46" ht="18" customHeight="1">
      <c r="A29" s="165"/>
      <c r="B29" s="165"/>
      <c r="C29" s="157"/>
      <c r="D29" s="166"/>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row>
    <row r="30" spans="1:46" ht="15.75" customHeight="1">
      <c r="A30" s="224" t="s">
        <v>134</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120"/>
      <c r="AK30" s="120"/>
      <c r="AL30" s="120"/>
      <c r="AM30" s="120"/>
      <c r="AN30" s="120"/>
      <c r="AO30" s="120"/>
      <c r="AP30" s="120"/>
      <c r="AQ30" s="120"/>
      <c r="AR30" s="120"/>
      <c r="AS30" s="120"/>
      <c r="AT30" s="120"/>
    </row>
    <row r="31" spans="1:46" ht="15.75" customHeight="1">
      <c r="A31" s="167"/>
      <c r="B31" s="167"/>
      <c r="C31" s="167"/>
      <c r="D31" s="168"/>
      <c r="E31" s="167"/>
      <c r="F31" s="167"/>
      <c r="G31" s="167"/>
      <c r="H31" s="167"/>
      <c r="I31" s="167"/>
      <c r="J31" s="167"/>
      <c r="K31" s="167"/>
      <c r="L31" s="167"/>
      <c r="M31" s="167"/>
      <c r="N31" s="167"/>
      <c r="O31" s="167"/>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row>
    <row r="32" spans="1:46" ht="15.75" customHeight="1">
      <c r="A32" s="167"/>
      <c r="B32" s="167"/>
      <c r="C32" s="167"/>
      <c r="D32" s="168"/>
      <c r="E32" s="167"/>
      <c r="F32" s="167"/>
      <c r="G32" s="167"/>
      <c r="H32" s="167"/>
      <c r="I32" s="167"/>
      <c r="J32" s="167"/>
      <c r="K32" s="167"/>
      <c r="L32" s="167"/>
      <c r="M32" s="167"/>
      <c r="N32" s="167"/>
      <c r="O32" s="167"/>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row>
    <row r="33" spans="1:46" ht="36.75" customHeight="1">
      <c r="A33" s="35" t="s">
        <v>107</v>
      </c>
      <c r="B33" s="36"/>
      <c r="C33" s="232" t="s">
        <v>135</v>
      </c>
      <c r="D33" s="254"/>
      <c r="E33" s="233" t="s">
        <v>136</v>
      </c>
      <c r="F33" s="254"/>
      <c r="G33" s="238" t="s">
        <v>137</v>
      </c>
      <c r="H33" s="254"/>
      <c r="I33" s="232" t="s">
        <v>138</v>
      </c>
      <c r="J33" s="254"/>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row>
    <row r="34" spans="1:46" ht="15.75" customHeight="1">
      <c r="A34" s="35" t="s">
        <v>114</v>
      </c>
      <c r="B34" s="35" t="s">
        <v>115</v>
      </c>
      <c r="C34" s="35" t="s">
        <v>116</v>
      </c>
      <c r="D34" s="37" t="s">
        <v>139</v>
      </c>
      <c r="E34" s="38" t="s">
        <v>116</v>
      </c>
      <c r="F34" s="38" t="s">
        <v>139</v>
      </c>
      <c r="G34" s="75" t="s">
        <v>116</v>
      </c>
      <c r="H34" s="75" t="s">
        <v>139</v>
      </c>
      <c r="I34" s="40" t="s">
        <v>116</v>
      </c>
      <c r="J34" s="35" t="s">
        <v>139</v>
      </c>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row>
    <row r="35" spans="1:46" ht="18" customHeight="1">
      <c r="A35" s="12" t="s">
        <v>120</v>
      </c>
      <c r="B35" s="12"/>
      <c r="C35" s="76"/>
      <c r="D35" s="77"/>
      <c r="E35" s="41"/>
      <c r="F35" s="42"/>
      <c r="G35" s="41"/>
      <c r="H35" s="42"/>
      <c r="I35" s="41"/>
      <c r="J35" s="42"/>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row>
    <row r="36" spans="1:46" ht="18" customHeight="1">
      <c r="A36" s="19" t="s">
        <v>121</v>
      </c>
      <c r="B36" s="19"/>
      <c r="C36" s="78"/>
      <c r="D36" s="79"/>
      <c r="E36" s="41"/>
      <c r="F36" s="42"/>
      <c r="G36" s="15"/>
      <c r="H36" s="18"/>
      <c r="I36" s="15"/>
      <c r="J36" s="18"/>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row>
    <row r="37" spans="1:46" ht="18" customHeight="1">
      <c r="A37" s="19" t="s">
        <v>122</v>
      </c>
      <c r="B37" s="19"/>
      <c r="C37" s="78"/>
      <c r="D37" s="79"/>
      <c r="E37" s="41"/>
      <c r="F37" s="42"/>
      <c r="G37" s="15"/>
      <c r="H37" s="18"/>
      <c r="I37" s="15"/>
      <c r="J37" s="18"/>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row>
    <row r="38" spans="1:46" ht="18" customHeight="1">
      <c r="A38" s="19" t="s">
        <v>123</v>
      </c>
      <c r="B38" s="19"/>
      <c r="C38" s="78"/>
      <c r="D38" s="79"/>
      <c r="E38" s="41"/>
      <c r="F38" s="42"/>
      <c r="G38" s="15"/>
      <c r="H38" s="18"/>
      <c r="I38" s="15"/>
      <c r="J38" s="18"/>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row>
    <row r="39" spans="1:46" ht="18" customHeight="1">
      <c r="A39" s="19" t="s">
        <v>124</v>
      </c>
      <c r="B39" s="19"/>
      <c r="C39" s="78"/>
      <c r="D39" s="79"/>
      <c r="E39" s="41"/>
      <c r="F39" s="42"/>
      <c r="G39" s="15"/>
      <c r="H39" s="18"/>
      <c r="I39" s="15"/>
      <c r="J39" s="18"/>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row>
    <row r="40" spans="1:46" ht="18" customHeight="1">
      <c r="A40" s="19" t="s">
        <v>125</v>
      </c>
      <c r="B40" s="19"/>
      <c r="C40" s="78"/>
      <c r="D40" s="79"/>
      <c r="E40" s="41"/>
      <c r="F40" s="42"/>
      <c r="G40" s="15"/>
      <c r="H40" s="18"/>
      <c r="I40" s="15"/>
      <c r="J40" s="18"/>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row>
    <row r="41" spans="1:46" ht="18" customHeight="1">
      <c r="A41" s="12" t="s">
        <v>126</v>
      </c>
      <c r="B41" s="12"/>
      <c r="C41" s="78"/>
      <c r="D41" s="79"/>
      <c r="E41" s="41"/>
      <c r="F41" s="42"/>
      <c r="G41" s="15"/>
      <c r="H41" s="18"/>
      <c r="I41" s="15"/>
      <c r="J41" s="18"/>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row>
    <row r="42" spans="1:46" ht="18" customHeight="1">
      <c r="A42" s="19" t="s">
        <v>127</v>
      </c>
      <c r="B42" s="19"/>
      <c r="C42" s="78"/>
      <c r="D42" s="79"/>
      <c r="E42" s="41"/>
      <c r="F42" s="42"/>
      <c r="G42" s="15"/>
      <c r="H42" s="18"/>
      <c r="I42" s="15"/>
      <c r="J42" s="18"/>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row>
    <row r="43" spans="1:46" ht="18" customHeight="1">
      <c r="A43" s="12" t="s">
        <v>128</v>
      </c>
      <c r="B43" s="12"/>
      <c r="C43" s="78"/>
      <c r="D43" s="79"/>
      <c r="E43" s="41"/>
      <c r="F43" s="42"/>
      <c r="G43" s="15"/>
      <c r="H43" s="18"/>
      <c r="I43" s="15"/>
      <c r="J43" s="18"/>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row>
    <row r="44" spans="1:46" ht="18" customHeight="1">
      <c r="A44" s="19" t="s">
        <v>129</v>
      </c>
      <c r="B44" s="19"/>
      <c r="C44" s="78"/>
      <c r="D44" s="79"/>
      <c r="E44" s="41"/>
      <c r="F44" s="42"/>
      <c r="G44" s="15"/>
      <c r="H44" s="18"/>
      <c r="I44" s="15"/>
      <c r="J44" s="18"/>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row>
    <row r="45" spans="1:46" ht="18" customHeight="1">
      <c r="A45" s="12" t="s">
        <v>130</v>
      </c>
      <c r="B45" s="12"/>
      <c r="C45" s="78"/>
      <c r="D45" s="79"/>
      <c r="E45" s="41"/>
      <c r="F45" s="42"/>
      <c r="G45" s="15"/>
      <c r="H45" s="18"/>
      <c r="I45" s="15"/>
      <c r="J45" s="18"/>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row>
    <row r="46" spans="1:46" ht="18" customHeight="1">
      <c r="A46" s="19" t="s">
        <v>131</v>
      </c>
      <c r="B46" s="19"/>
      <c r="C46" s="78"/>
      <c r="D46" s="18"/>
      <c r="E46" s="41"/>
      <c r="F46" s="42"/>
      <c r="G46" s="15"/>
      <c r="H46" s="18"/>
      <c r="I46" s="15"/>
      <c r="J46" s="18"/>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row>
    <row r="47" spans="1:46" ht="18" customHeight="1">
      <c r="A47" s="43" t="s">
        <v>132</v>
      </c>
      <c r="B47" s="43"/>
      <c r="C47" s="44">
        <f t="shared" ref="C47:J47" si="11">IF(SUM(C35:C46)=0,0,SUM(C35:C46))</f>
        <v>0</v>
      </c>
      <c r="D47" s="37">
        <f t="shared" si="11"/>
        <v>0</v>
      </c>
      <c r="E47" s="38">
        <f t="shared" si="11"/>
        <v>0</v>
      </c>
      <c r="F47" s="45">
        <f t="shared" si="11"/>
        <v>0</v>
      </c>
      <c r="G47" s="75">
        <f t="shared" si="11"/>
        <v>0</v>
      </c>
      <c r="H47" s="80">
        <f t="shared" si="11"/>
        <v>0</v>
      </c>
      <c r="I47" s="46">
        <f t="shared" si="11"/>
        <v>0</v>
      </c>
      <c r="J47" s="47">
        <f t="shared" si="11"/>
        <v>0</v>
      </c>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1:46" ht="18" customHeight="1">
      <c r="A48" s="43" t="s">
        <v>140</v>
      </c>
      <c r="B48" s="43"/>
      <c r="C48" s="44">
        <f t="shared" ref="C48:J48" si="12">IF(SUM(C35:C46)&gt;0,AVERAGE(C35:C46),0)</f>
        <v>0</v>
      </c>
      <c r="D48" s="44">
        <f t="shared" si="12"/>
        <v>0</v>
      </c>
      <c r="E48" s="44">
        <f t="shared" si="12"/>
        <v>0</v>
      </c>
      <c r="F48" s="44">
        <f t="shared" si="12"/>
        <v>0</v>
      </c>
      <c r="G48" s="44">
        <f t="shared" si="12"/>
        <v>0</v>
      </c>
      <c r="H48" s="44">
        <f t="shared" si="12"/>
        <v>0</v>
      </c>
      <c r="I48" s="44">
        <f t="shared" si="12"/>
        <v>0</v>
      </c>
      <c r="J48" s="44">
        <f t="shared" si="12"/>
        <v>0</v>
      </c>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spans="1:46" ht="18" customHeight="1">
      <c r="A49" s="145"/>
      <c r="B49" s="145"/>
      <c r="C49" s="120"/>
      <c r="D49" s="162"/>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spans="1:46" ht="15.75" customHeight="1">
      <c r="A50" s="224" t="s">
        <v>141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row>
    <row r="51" spans="1:46" ht="15.75" customHeight="1">
      <c r="A51" s="120"/>
      <c r="B51" s="120"/>
      <c r="C51" s="120"/>
      <c r="D51" s="162"/>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spans="1:46" ht="15.75" customHeight="1">
      <c r="A52" s="120"/>
      <c r="B52" s="120"/>
      <c r="C52" s="120"/>
      <c r="D52" s="162"/>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spans="1:46" ht="19.5" customHeight="1">
      <c r="A53" s="48" t="s">
        <v>107</v>
      </c>
      <c r="B53" s="171"/>
      <c r="C53" s="228" t="s">
        <v>108</v>
      </c>
      <c r="D53" s="259"/>
      <c r="E53" s="259"/>
      <c r="F53" s="260"/>
      <c r="G53" s="229" t="s">
        <v>142</v>
      </c>
      <c r="H53" s="259"/>
      <c r="I53" s="259"/>
      <c r="J53" s="260"/>
      <c r="K53" s="228" t="s">
        <v>110</v>
      </c>
      <c r="L53" s="259"/>
      <c r="M53" s="259"/>
      <c r="N53" s="260"/>
      <c r="O53" s="229" t="s">
        <v>143</v>
      </c>
      <c r="P53" s="259"/>
      <c r="Q53" s="259"/>
      <c r="R53" s="260"/>
      <c r="S53" s="228" t="s">
        <v>144</v>
      </c>
      <c r="T53" s="259"/>
      <c r="U53" s="259"/>
      <c r="V53" s="260"/>
      <c r="W53" s="230" t="s">
        <v>145</v>
      </c>
      <c r="X53" s="259"/>
      <c r="Y53" s="259"/>
      <c r="Z53" s="259"/>
      <c r="AA53" s="163"/>
      <c r="AB53" s="163"/>
      <c r="AC53" s="163"/>
      <c r="AD53" s="163"/>
      <c r="AE53" s="163"/>
      <c r="AF53" s="163"/>
      <c r="AG53" s="163"/>
      <c r="AH53" s="163"/>
      <c r="AI53" s="163"/>
      <c r="AJ53" s="163"/>
      <c r="AK53" s="163"/>
      <c r="AL53" s="163"/>
      <c r="AM53" s="163"/>
      <c r="AN53" s="163"/>
      <c r="AO53" s="163"/>
      <c r="AP53" s="163"/>
      <c r="AQ53" s="163"/>
      <c r="AR53" s="163"/>
      <c r="AS53" s="163"/>
      <c r="AT53" s="163"/>
    </row>
    <row r="54" spans="1:46" ht="15.75" customHeight="1">
      <c r="A54" s="49" t="s">
        <v>146</v>
      </c>
      <c r="B54" s="50" t="s">
        <v>115</v>
      </c>
      <c r="C54" s="51" t="s">
        <v>116</v>
      </c>
      <c r="D54" s="52" t="s">
        <v>139</v>
      </c>
      <c r="E54" s="53" t="s">
        <v>118</v>
      </c>
      <c r="F54" s="81" t="s">
        <v>147</v>
      </c>
      <c r="G54" s="54" t="s">
        <v>148</v>
      </c>
      <c r="H54" s="55" t="s">
        <v>149</v>
      </c>
      <c r="I54" s="55" t="s">
        <v>118</v>
      </c>
      <c r="J54" s="55" t="s">
        <v>147</v>
      </c>
      <c r="K54" s="51" t="s">
        <v>116</v>
      </c>
      <c r="L54" s="53" t="s">
        <v>139</v>
      </c>
      <c r="M54" s="53" t="s">
        <v>118</v>
      </c>
      <c r="N54" s="53" t="s">
        <v>147</v>
      </c>
      <c r="O54" s="54" t="s">
        <v>150</v>
      </c>
      <c r="P54" s="55" t="s">
        <v>149</v>
      </c>
      <c r="Q54" s="55" t="s">
        <v>118</v>
      </c>
      <c r="R54" s="55" t="s">
        <v>147</v>
      </c>
      <c r="S54" s="51" t="s">
        <v>116</v>
      </c>
      <c r="T54" s="53" t="s">
        <v>139</v>
      </c>
      <c r="U54" s="53" t="s">
        <v>118</v>
      </c>
      <c r="V54" s="53" t="s">
        <v>147</v>
      </c>
      <c r="W54" s="8" t="s">
        <v>116</v>
      </c>
      <c r="X54" s="10" t="s">
        <v>139</v>
      </c>
      <c r="Y54" s="10" t="s">
        <v>118</v>
      </c>
      <c r="Z54" s="10" t="s">
        <v>147</v>
      </c>
      <c r="AA54" s="163"/>
      <c r="AB54" s="163"/>
      <c r="AC54" s="163"/>
      <c r="AD54" s="163"/>
      <c r="AE54" s="163"/>
      <c r="AF54" s="163"/>
      <c r="AG54" s="163"/>
      <c r="AH54" s="163"/>
      <c r="AI54" s="163"/>
      <c r="AJ54" s="163"/>
      <c r="AK54" s="163"/>
      <c r="AL54" s="163"/>
      <c r="AM54" s="163"/>
      <c r="AN54" s="163"/>
      <c r="AO54" s="163"/>
      <c r="AP54" s="163"/>
      <c r="AQ54" s="163"/>
      <c r="AR54" s="163"/>
      <c r="AS54" s="163"/>
      <c r="AT54" s="163"/>
    </row>
    <row r="55" spans="1:46" ht="18" customHeight="1">
      <c r="A55" s="56" t="s">
        <v>151</v>
      </c>
      <c r="B55" s="57"/>
      <c r="C55" s="58">
        <f t="shared" ref="C55:D55" si="13">+C27</f>
        <v>0</v>
      </c>
      <c r="D55" s="18">
        <f t="shared" si="13"/>
        <v>0</v>
      </c>
      <c r="E55" s="16">
        <f>E27</f>
        <v>0</v>
      </c>
      <c r="F55" s="82">
        <f>E28</f>
        <v>0</v>
      </c>
      <c r="G55" s="58">
        <f>+G27+W27</f>
        <v>0</v>
      </c>
      <c r="H55" s="18">
        <f t="shared" ref="H55:I55" si="14">H27+X27</f>
        <v>0</v>
      </c>
      <c r="I55" s="16">
        <f t="shared" si="14"/>
        <v>0</v>
      </c>
      <c r="J55" s="16">
        <f>AVERAGE(J28,Z28)</f>
        <v>0</v>
      </c>
      <c r="K55" s="58">
        <f>+K27</f>
        <v>0</v>
      </c>
      <c r="L55" s="18">
        <f t="shared" ref="L55:M55" si="15">L27</f>
        <v>0</v>
      </c>
      <c r="M55" s="16">
        <f t="shared" si="15"/>
        <v>0</v>
      </c>
      <c r="N55" s="16">
        <f>N28</f>
        <v>0</v>
      </c>
      <c r="O55" s="58">
        <f>+O27</f>
        <v>0</v>
      </c>
      <c r="P55" s="18">
        <f t="shared" ref="P55:Q55" si="16">P27</f>
        <v>0</v>
      </c>
      <c r="Q55" s="16">
        <f t="shared" si="16"/>
        <v>0</v>
      </c>
      <c r="R55" s="16">
        <f>R28</f>
        <v>0</v>
      </c>
      <c r="S55" s="59">
        <f>+S27</f>
        <v>0</v>
      </c>
      <c r="T55" s="18">
        <f t="shared" ref="T55:U55" si="17">T27</f>
        <v>0</v>
      </c>
      <c r="U55" s="16">
        <f t="shared" si="17"/>
        <v>0</v>
      </c>
      <c r="V55" s="16">
        <f>V28</f>
        <v>0</v>
      </c>
      <c r="W55" s="60" t="s">
        <v>152</v>
      </c>
      <c r="X55" s="61" t="s">
        <v>152</v>
      </c>
      <c r="Y55" s="62" t="s">
        <v>152</v>
      </c>
      <c r="Z55" s="62" t="s">
        <v>152</v>
      </c>
      <c r="AA55" s="163"/>
      <c r="AB55" s="163"/>
      <c r="AC55" s="163"/>
      <c r="AD55" s="163"/>
      <c r="AE55" s="163"/>
      <c r="AF55" s="163"/>
      <c r="AG55" s="163"/>
      <c r="AH55" s="163"/>
      <c r="AI55" s="163"/>
      <c r="AJ55" s="163"/>
      <c r="AK55" s="163"/>
      <c r="AL55" s="163"/>
      <c r="AM55" s="163"/>
      <c r="AN55" s="163"/>
      <c r="AO55" s="163"/>
      <c r="AP55" s="163"/>
      <c r="AQ55" s="163"/>
      <c r="AR55" s="163"/>
      <c r="AS55" s="163"/>
      <c r="AT55" s="163"/>
    </row>
    <row r="56" spans="1:46" ht="18" customHeight="1">
      <c r="A56" s="56" t="s">
        <v>153</v>
      </c>
      <c r="B56" s="57"/>
      <c r="C56" s="58">
        <f t="shared" ref="C56:D56" si="18">C47</f>
        <v>0</v>
      </c>
      <c r="D56" s="18">
        <f t="shared" si="18"/>
        <v>0</v>
      </c>
      <c r="E56" s="63" t="s">
        <v>154</v>
      </c>
      <c r="F56" s="82" t="s">
        <v>155</v>
      </c>
      <c r="G56" s="58">
        <f t="shared" ref="G56:H56" si="19">+E47</f>
        <v>0</v>
      </c>
      <c r="H56" s="18">
        <f t="shared" si="19"/>
        <v>0</v>
      </c>
      <c r="I56" s="16" t="s">
        <v>156</v>
      </c>
      <c r="J56" s="16" t="s">
        <v>155</v>
      </c>
      <c r="K56" s="58">
        <f t="shared" ref="K56:L56" si="20">G47</f>
        <v>0</v>
      </c>
      <c r="L56" s="64">
        <f t="shared" si="20"/>
        <v>0</v>
      </c>
      <c r="M56" s="16" t="s">
        <v>155</v>
      </c>
      <c r="N56" s="16" t="s">
        <v>155</v>
      </c>
      <c r="O56" s="58" t="s">
        <v>152</v>
      </c>
      <c r="P56" s="18" t="s">
        <v>155</v>
      </c>
      <c r="Q56" s="16" t="s">
        <v>155</v>
      </c>
      <c r="R56" s="16" t="s">
        <v>155</v>
      </c>
      <c r="S56" s="59" t="s">
        <v>152</v>
      </c>
      <c r="T56" s="18" t="s">
        <v>155</v>
      </c>
      <c r="U56" s="16" t="s">
        <v>155</v>
      </c>
      <c r="V56" s="16" t="s">
        <v>155</v>
      </c>
      <c r="W56" s="60">
        <f t="shared" ref="W56:X56" si="21">+I47</f>
        <v>0</v>
      </c>
      <c r="X56" s="61">
        <f t="shared" si="21"/>
        <v>0</v>
      </c>
      <c r="Y56" s="62" t="s">
        <v>152</v>
      </c>
      <c r="Z56" s="62" t="s">
        <v>152</v>
      </c>
      <c r="AA56" s="163"/>
      <c r="AB56" s="163"/>
      <c r="AC56" s="163"/>
      <c r="AD56" s="163"/>
      <c r="AE56" s="163"/>
      <c r="AF56" s="163"/>
      <c r="AG56" s="163"/>
      <c r="AH56" s="163"/>
      <c r="AI56" s="163"/>
      <c r="AJ56" s="163"/>
      <c r="AK56" s="163"/>
      <c r="AL56" s="163"/>
      <c r="AM56" s="163"/>
      <c r="AN56" s="163"/>
      <c r="AO56" s="163"/>
      <c r="AP56" s="163"/>
      <c r="AQ56" s="163"/>
      <c r="AR56" s="163"/>
      <c r="AS56" s="163"/>
      <c r="AT56" s="163"/>
    </row>
    <row r="57" spans="1:46" ht="18" customHeight="1">
      <c r="A57" s="56" t="s">
        <v>157</v>
      </c>
      <c r="B57" s="57"/>
      <c r="C57" s="65">
        <f t="shared" ref="C57:E57" si="22">SUM(C55:C56)</f>
        <v>0</v>
      </c>
      <c r="D57" s="66">
        <f t="shared" si="22"/>
        <v>0</v>
      </c>
      <c r="E57" s="67">
        <f t="shared" si="22"/>
        <v>0</v>
      </c>
      <c r="F57" s="83" t="s">
        <v>155</v>
      </c>
      <c r="G57" s="68">
        <f t="shared" ref="G57:I57" si="23">SUM(G55:G56)</f>
        <v>0</v>
      </c>
      <c r="H57" s="69">
        <f t="shared" si="23"/>
        <v>0</v>
      </c>
      <c r="I57" s="70">
        <f t="shared" si="23"/>
        <v>0</v>
      </c>
      <c r="J57" s="70" t="s">
        <v>155</v>
      </c>
      <c r="K57" s="65">
        <f t="shared" ref="K57:M57" si="24">SUM(K55:K56)</f>
        <v>0</v>
      </c>
      <c r="L57" s="66">
        <f t="shared" si="24"/>
        <v>0</v>
      </c>
      <c r="M57" s="67">
        <f t="shared" si="24"/>
        <v>0</v>
      </c>
      <c r="N57" s="67" t="s">
        <v>155</v>
      </c>
      <c r="O57" s="68">
        <f t="shared" ref="O57:Q57" si="25">SUM(O55:O56)</f>
        <v>0</v>
      </c>
      <c r="P57" s="69">
        <f t="shared" si="25"/>
        <v>0</v>
      </c>
      <c r="Q57" s="68">
        <f t="shared" si="25"/>
        <v>0</v>
      </c>
      <c r="R57" s="70" t="s">
        <v>155</v>
      </c>
      <c r="S57" s="71" t="str">
        <f t="shared" ref="S57:U57" si="26">IF(SUM(S55:S56)=0,"",SUM(S55:S56))</f>
        <v/>
      </c>
      <c r="T57" s="72" t="str">
        <f t="shared" si="26"/>
        <v/>
      </c>
      <c r="U57" s="67" t="str">
        <f t="shared" si="26"/>
        <v/>
      </c>
      <c r="V57" s="67" t="s">
        <v>155</v>
      </c>
      <c r="W57" s="26">
        <f t="shared" ref="W57:Z57" si="27">SUM(W55:W56)</f>
        <v>0</v>
      </c>
      <c r="X57" s="73">
        <f t="shared" si="27"/>
        <v>0</v>
      </c>
      <c r="Y57" s="27">
        <f t="shared" si="27"/>
        <v>0</v>
      </c>
      <c r="Z57" s="27">
        <f t="shared" si="27"/>
        <v>0</v>
      </c>
      <c r="AA57" s="163"/>
      <c r="AB57" s="163"/>
      <c r="AC57" s="163"/>
      <c r="AD57" s="163"/>
      <c r="AE57" s="163"/>
      <c r="AF57" s="163"/>
      <c r="AG57" s="163"/>
      <c r="AH57" s="163"/>
      <c r="AI57" s="163"/>
      <c r="AJ57" s="163"/>
      <c r="AK57" s="163"/>
      <c r="AL57" s="163"/>
      <c r="AM57" s="163"/>
      <c r="AN57" s="163"/>
      <c r="AO57" s="163"/>
      <c r="AP57" s="163"/>
      <c r="AQ57" s="163"/>
      <c r="AR57" s="163"/>
      <c r="AS57" s="163"/>
      <c r="AT57" s="163"/>
    </row>
    <row r="58" spans="1:46" ht="18" customHeight="1">
      <c r="A58" s="120" t="s">
        <v>158</v>
      </c>
      <c r="B58" s="120"/>
      <c r="C58" s="120"/>
      <c r="D58" s="162"/>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ht="18" customHeight="1">
      <c r="A59" s="120"/>
      <c r="B59" s="120"/>
      <c r="C59" s="120"/>
      <c r="D59" s="162"/>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8" customHeight="1">
      <c r="A60" s="120"/>
      <c r="B60" s="120"/>
      <c r="C60" s="120"/>
      <c r="D60" s="162"/>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8" customHeight="1">
      <c r="A61" s="120"/>
      <c r="B61" s="120"/>
      <c r="C61" s="120"/>
      <c r="D61" s="162"/>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spans="1:46" ht="19.5" customHeight="1">
      <c r="A62" s="224" t="s">
        <v>159</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155"/>
      <c r="AC62" s="155"/>
      <c r="AD62" s="155"/>
      <c r="AE62" s="155"/>
      <c r="AF62" s="155"/>
      <c r="AG62" s="155"/>
      <c r="AH62" s="155"/>
      <c r="AI62" s="172"/>
      <c r="AJ62" s="172"/>
      <c r="AK62" s="172"/>
      <c r="AL62" s="172"/>
      <c r="AM62" s="172"/>
      <c r="AN62" s="172"/>
      <c r="AO62" s="172"/>
      <c r="AP62" s="172"/>
      <c r="AQ62" s="172"/>
      <c r="AR62" s="172"/>
      <c r="AS62" s="120"/>
      <c r="AT62" s="120"/>
    </row>
    <row r="63" spans="1:46" ht="19.5" customHeight="1">
      <c r="A63" s="120"/>
      <c r="B63" s="120"/>
      <c r="C63" s="120"/>
      <c r="D63" s="162"/>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spans="1:46" ht="19.5" customHeight="1">
      <c r="A64" s="120"/>
      <c r="B64" s="120"/>
      <c r="C64" s="120"/>
      <c r="D64" s="162"/>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spans="1:46" ht="19.5" customHeight="1">
      <c r="A65" s="120"/>
      <c r="B65" s="120"/>
      <c r="C65" s="120"/>
      <c r="D65" s="162"/>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spans="1:46" ht="19.5" customHeight="1">
      <c r="A66" s="120"/>
      <c r="B66" s="120"/>
      <c r="C66" s="120"/>
      <c r="D66" s="162"/>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spans="1:46" ht="19.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spans="1:46" ht="19.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spans="1:46" ht="19.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spans="1:46" ht="19.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spans="1:46" ht="19.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spans="1:46" ht="19.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spans="1:46" ht="19.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spans="1:46" ht="19.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spans="1:46" ht="19.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spans="1:46" ht="19.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spans="1:46" ht="19.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spans="1:46" ht="19.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spans="1:46" ht="19.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spans="1:46" ht="19.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spans="1:46" ht="19.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spans="1:46" ht="19.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spans="1:46" ht="19.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spans="1:46" ht="19.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spans="1:46" ht="19.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spans="1:46" ht="19.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spans="1:46" ht="19.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spans="1:46" ht="19.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spans="1:46" ht="19.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spans="1:46" ht="19.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spans="1:46" ht="19.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spans="1:46" ht="19.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spans="1:46" ht="19.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spans="1:46" ht="19.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spans="1:46" ht="19.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spans="1:46" ht="19.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spans="1:46" ht="19.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spans="1:46" ht="19.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spans="1:46" ht="19.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spans="1:46" ht="19.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spans="1:46" ht="19.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spans="1:46" ht="19.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spans="1:46" ht="19.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spans="1:46" ht="19.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spans="1:46" ht="19.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spans="1:46" ht="19.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spans="1:46" ht="19.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spans="1:46" ht="19.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spans="1:46" ht="19.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spans="1:46" ht="19.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spans="1:46" ht="19.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spans="1:46" ht="19.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spans="1:46" ht="19.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spans="1:46" ht="19.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spans="1:46" ht="19.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spans="1:46" ht="19.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spans="1:46" ht="19.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spans="1:46" ht="19.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spans="1:46" ht="19.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spans="1:46" ht="19.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spans="1:46" ht="19.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spans="1:46" ht="19.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spans="1:46" ht="19.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spans="1:46" ht="19.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spans="1:46" ht="19.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spans="1:46" ht="19.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spans="1:46" ht="19.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spans="1:46" ht="19.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spans="1:46" ht="19.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spans="1:46" ht="19.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spans="1:46" ht="19.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spans="1:46" ht="19.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spans="1:46" ht="19.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spans="1:46" ht="19.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spans="1:46" ht="19.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spans="1:46" ht="19.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spans="1:46" ht="19.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spans="1:46" ht="19.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spans="1:46" ht="19.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spans="1:46" ht="19.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spans="1:46" ht="19.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spans="1:46" ht="19.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spans="1:46" ht="19.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spans="1:46" ht="19.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spans="1:46" ht="19.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spans="1:46" ht="19.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spans="1:46" ht="19.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spans="1:46" ht="19.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spans="1:46" ht="19.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spans="1:46" ht="19.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spans="1:46" ht="19.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spans="1:46" ht="19.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spans="1:46" ht="19.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spans="1:46" ht="19.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spans="1:46" ht="19.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spans="1:46" ht="19.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spans="1:46" ht="19.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spans="1:46" ht="19.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spans="1:46" ht="19.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spans="1:46" ht="19.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spans="1:46" ht="19.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spans="1:46" ht="19.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spans="1:46" ht="19.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spans="1:46" ht="19.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spans="1:46" ht="19.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spans="1:46" ht="19.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spans="1:46" ht="19.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spans="1:46" ht="19.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spans="1:46" ht="19.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spans="1:46" ht="19.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spans="1:46" ht="19.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spans="1:46" ht="19.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spans="1:46" ht="19.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spans="1:46" ht="19.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spans="1:46" ht="19.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spans="1:46" ht="19.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spans="1:46" ht="19.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spans="1:46" ht="19.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spans="1:46" ht="19.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spans="1:46" ht="19.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spans="1:46" ht="19.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spans="1:46" ht="19.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spans="1:46" ht="19.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spans="1:46" ht="19.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spans="1:46" ht="19.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spans="1:46" ht="19.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spans="1:46" ht="19.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spans="1:46" ht="19.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spans="1:46" ht="19.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spans="1:46" ht="19.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spans="1:46" ht="19.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spans="1:46" ht="19.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spans="1:46" ht="19.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spans="1:46" ht="19.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spans="1:46" ht="19.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spans="1:46" ht="19.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spans="1:46" ht="19.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spans="1:46" ht="19.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spans="1:46" ht="19.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spans="1:46" ht="19.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spans="1:46" ht="19.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spans="1:46" ht="19.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spans="1:46" ht="19.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spans="1:46" ht="19.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spans="1:46" ht="19.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spans="1:46" ht="19.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spans="1:46" ht="19.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spans="1:46" ht="19.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spans="1:46" ht="19.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spans="1:46" ht="19.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spans="1:46" ht="19.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spans="1:46" ht="19.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spans="1:46" ht="19.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spans="1:46" ht="19.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spans="1:46" ht="19.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spans="1:46" ht="19.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spans="1:46" ht="19.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spans="1:46" ht="19.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spans="1:46" ht="19.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spans="1:46" ht="19.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spans="1:46" ht="19.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spans="1:46" ht="19.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spans="1:46" ht="19.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spans="1:46" ht="19.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spans="1:46" ht="19.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spans="1:46" ht="19.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spans="1:46" ht="19.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spans="1:46" ht="19.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spans="1:46" ht="19.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spans="1:46" ht="19.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spans="1:46" ht="19.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spans="1:46" ht="19.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spans="1:46" ht="19.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spans="1:46" ht="19.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spans="1:46" ht="19.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spans="1:46" ht="19.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spans="1:46" ht="19.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spans="1:46" ht="19.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spans="1:46" ht="19.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spans="1:46" ht="19.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spans="1:46" ht="19.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spans="1:46" ht="19.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spans="1:46" ht="19.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spans="1:46" ht="19.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spans="1:46" ht="19.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spans="1:46" ht="19.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spans="1:46" ht="19.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spans="1:46" ht="19.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spans="1:46" ht="19.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spans="1:46" ht="19.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spans="1:46" ht="19.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spans="1:46" ht="19.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spans="1:46" ht="19.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spans="1:46" ht="19.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spans="1:46" ht="19.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spans="1:46" ht="19.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spans="1:46" ht="19.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spans="1:46" ht="19.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spans="1:46" ht="19.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spans="1:46" ht="19.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spans="1:46" ht="19.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spans="1:46" ht="19.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spans="1:46" ht="15.75" customHeight="1">
      <c r="A263" s="120"/>
      <c r="B263" s="120"/>
      <c r="C263" s="120"/>
      <c r="D263" s="162"/>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spans="1:46" ht="15.75" customHeight="1">
      <c r="A264" s="120"/>
      <c r="B264" s="120"/>
      <c r="C264" s="120"/>
      <c r="D264" s="162"/>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spans="1:46" ht="15.75" customHeight="1">
      <c r="A265" s="120"/>
      <c r="B265" s="120"/>
      <c r="C265" s="120"/>
      <c r="D265" s="162"/>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spans="1:46" ht="15.75" customHeight="1">
      <c r="A266" s="120"/>
      <c r="B266" s="120"/>
      <c r="C266" s="120"/>
      <c r="D266" s="162"/>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spans="1:46" ht="15.75" customHeight="1">
      <c r="A267" s="120"/>
      <c r="B267" s="120"/>
      <c r="C267" s="120"/>
      <c r="D267" s="162"/>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spans="1:46" ht="15.75" customHeight="1">
      <c r="A268" s="120"/>
      <c r="B268" s="120"/>
      <c r="C268" s="120"/>
      <c r="D268" s="162"/>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spans="1:46" ht="15.75" customHeight="1">
      <c r="A269" s="120"/>
      <c r="B269" s="120"/>
      <c r="C269" s="120"/>
      <c r="D269" s="162"/>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spans="1:46" ht="15.75" customHeight="1">
      <c r="A270" s="120"/>
      <c r="B270" s="120"/>
      <c r="C270" s="120"/>
      <c r="D270" s="162"/>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spans="1:46" ht="15.75" customHeight="1">
      <c r="A271" s="120"/>
      <c r="B271" s="120"/>
      <c r="C271" s="120"/>
      <c r="D271" s="162"/>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spans="1:46" ht="15.75" customHeight="1">
      <c r="A272" s="120"/>
      <c r="B272" s="120"/>
      <c r="C272" s="120"/>
      <c r="D272" s="162"/>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spans="1:46" ht="15.75" customHeight="1">
      <c r="A273" s="120"/>
      <c r="B273" s="120"/>
      <c r="C273" s="120"/>
      <c r="D273" s="162"/>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spans="1:46" ht="15.75" customHeight="1">
      <c r="A274" s="120"/>
      <c r="B274" s="120"/>
      <c r="C274" s="120"/>
      <c r="D274" s="162"/>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spans="1:46" ht="15.75" customHeight="1">
      <c r="A275" s="120"/>
      <c r="B275" s="120"/>
      <c r="C275" s="120"/>
      <c r="D275" s="162"/>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spans="1:46" ht="15.75" customHeight="1">
      <c r="A276" s="120"/>
      <c r="B276" s="120"/>
      <c r="C276" s="120"/>
      <c r="D276" s="162"/>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spans="1:46" ht="15.75" customHeight="1">
      <c r="A277" s="120"/>
      <c r="B277" s="120"/>
      <c r="C277" s="120"/>
      <c r="D277" s="162"/>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spans="1:46" ht="15.75" customHeight="1">
      <c r="A278" s="120"/>
      <c r="B278" s="120"/>
      <c r="C278" s="120"/>
      <c r="D278" s="162"/>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spans="1:46" ht="15.75" customHeight="1">
      <c r="A279" s="120"/>
      <c r="B279" s="120"/>
      <c r="C279" s="120"/>
      <c r="D279" s="162"/>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spans="1:46" ht="15.75" customHeight="1">
      <c r="A280" s="120"/>
      <c r="B280" s="120"/>
      <c r="C280" s="120"/>
      <c r="D280" s="162"/>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spans="1:46" ht="15.75" customHeight="1">
      <c r="A281" s="120"/>
      <c r="B281" s="120"/>
      <c r="C281" s="120"/>
      <c r="D281" s="162"/>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spans="1:46" ht="15.75" customHeight="1">
      <c r="A282" s="120"/>
      <c r="B282" s="120"/>
      <c r="C282" s="120"/>
      <c r="D282" s="162"/>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spans="1:46" ht="15.75" customHeight="1">
      <c r="A283" s="120"/>
      <c r="B283" s="120"/>
      <c r="C283" s="120"/>
      <c r="D283" s="162"/>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spans="1:46" ht="15.75" customHeight="1">
      <c r="A284" s="120"/>
      <c r="B284" s="120"/>
      <c r="C284" s="120"/>
      <c r="D284" s="162"/>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spans="1:46" ht="15.75" customHeight="1">
      <c r="A285" s="120"/>
      <c r="B285" s="120"/>
      <c r="C285" s="120"/>
      <c r="D285" s="162"/>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spans="1:46" ht="15.75" customHeight="1">
      <c r="A286" s="120"/>
      <c r="B286" s="120"/>
      <c r="C286" s="120"/>
      <c r="D286" s="162"/>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spans="1:46" ht="15.75" customHeight="1">
      <c r="A287" s="120"/>
      <c r="B287" s="120"/>
      <c r="C287" s="120"/>
      <c r="D287" s="162"/>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spans="1:46" ht="15.75" customHeight="1">
      <c r="A288" s="120"/>
      <c r="B288" s="120"/>
      <c r="C288" s="120"/>
      <c r="D288" s="162"/>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spans="1:46" ht="15.75" customHeight="1">
      <c r="A289" s="120"/>
      <c r="B289" s="120"/>
      <c r="C289" s="120"/>
      <c r="D289" s="162"/>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spans="1:46" ht="15.75" customHeight="1">
      <c r="A290" s="120"/>
      <c r="B290" s="120"/>
      <c r="C290" s="120"/>
      <c r="D290" s="162"/>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spans="1:46" ht="15.75" customHeight="1">
      <c r="A291" s="120"/>
      <c r="B291" s="120"/>
      <c r="C291" s="120"/>
      <c r="D291" s="162"/>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spans="1:46" ht="15.75" customHeight="1">
      <c r="A292" s="120"/>
      <c r="B292" s="120"/>
      <c r="C292" s="120"/>
      <c r="D292" s="162"/>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spans="1:46" ht="15.75" customHeight="1">
      <c r="A293" s="120"/>
      <c r="B293" s="120"/>
      <c r="C293" s="120"/>
      <c r="D293" s="162"/>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spans="1:46" ht="15.75" customHeight="1">
      <c r="A294" s="120"/>
      <c r="B294" s="120"/>
      <c r="C294" s="120"/>
      <c r="D294" s="162"/>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spans="1:46" ht="15.75" customHeight="1">
      <c r="A295" s="120"/>
      <c r="B295" s="120"/>
      <c r="C295" s="120"/>
      <c r="D295" s="162"/>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spans="1:46" ht="15.75" customHeight="1">
      <c r="A296" s="120"/>
      <c r="B296" s="120"/>
      <c r="C296" s="120"/>
      <c r="D296" s="162"/>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spans="1:46" ht="15.75" customHeight="1">
      <c r="A297" s="120"/>
      <c r="B297" s="120"/>
      <c r="C297" s="120"/>
      <c r="D297" s="162"/>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spans="1:46" ht="15.75" customHeight="1">
      <c r="A298" s="120"/>
      <c r="B298" s="120"/>
      <c r="C298" s="120"/>
      <c r="D298" s="162"/>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spans="1:46" ht="15.75" customHeight="1">
      <c r="A299" s="120"/>
      <c r="B299" s="120"/>
      <c r="C299" s="120"/>
      <c r="D299" s="162"/>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spans="1:46" ht="15.75" customHeight="1">
      <c r="A300" s="120"/>
      <c r="B300" s="120"/>
      <c r="C300" s="120"/>
      <c r="D300" s="162"/>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spans="1:46" ht="15.75" customHeight="1">
      <c r="A301" s="120"/>
      <c r="B301" s="120"/>
      <c r="C301" s="120"/>
      <c r="D301" s="162"/>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spans="1:46" ht="15.75" customHeight="1">
      <c r="A302" s="120"/>
      <c r="B302" s="120"/>
      <c r="C302" s="120"/>
      <c r="D302" s="162"/>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spans="1:46" ht="15.75" customHeight="1">
      <c r="A303" s="120"/>
      <c r="B303" s="120"/>
      <c r="C303" s="120"/>
      <c r="D303" s="162"/>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spans="1:46" ht="15.75" customHeight="1">
      <c r="A304" s="120"/>
      <c r="B304" s="120"/>
      <c r="C304" s="120"/>
      <c r="D304" s="162"/>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spans="1:46" ht="15.75" customHeight="1">
      <c r="A305" s="120"/>
      <c r="B305" s="120"/>
      <c r="C305" s="120"/>
      <c r="D305" s="162"/>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spans="1:46" ht="15.75" customHeight="1">
      <c r="A306" s="120"/>
      <c r="B306" s="120"/>
      <c r="C306" s="120"/>
      <c r="D306" s="162"/>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spans="1:46" ht="15.75" customHeight="1">
      <c r="A307" s="120"/>
      <c r="B307" s="120"/>
      <c r="C307" s="120"/>
      <c r="D307" s="162"/>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spans="1:46" ht="15.75" customHeight="1">
      <c r="A308" s="120"/>
      <c r="B308" s="120"/>
      <c r="C308" s="120"/>
      <c r="D308" s="162"/>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spans="1:46" ht="15.75" customHeight="1">
      <c r="A309" s="120"/>
      <c r="B309" s="120"/>
      <c r="C309" s="120"/>
      <c r="D309" s="162"/>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spans="1:46" ht="15.75" customHeight="1">
      <c r="A310" s="120"/>
      <c r="B310" s="120"/>
      <c r="C310" s="120"/>
      <c r="D310" s="162"/>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spans="1:46" ht="15.75" customHeight="1">
      <c r="A311" s="120"/>
      <c r="B311" s="120"/>
      <c r="C311" s="120"/>
      <c r="D311" s="162"/>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spans="1:46" ht="15.75" customHeight="1">
      <c r="A312" s="120"/>
      <c r="B312" s="120"/>
      <c r="C312" s="120"/>
      <c r="D312" s="162"/>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spans="1:46" ht="15.75" customHeight="1">
      <c r="A313" s="120"/>
      <c r="B313" s="120"/>
      <c r="C313" s="120"/>
      <c r="D313" s="162"/>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spans="1:46" ht="15.75" customHeight="1">
      <c r="A314" s="120"/>
      <c r="B314" s="120"/>
      <c r="C314" s="120"/>
      <c r="D314" s="162"/>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spans="1:46" ht="15.75" customHeight="1">
      <c r="A315" s="120"/>
      <c r="B315" s="120"/>
      <c r="C315" s="120"/>
      <c r="D315" s="162"/>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spans="1:46" ht="15.75" customHeight="1">
      <c r="A316" s="120"/>
      <c r="B316" s="120"/>
      <c r="C316" s="120"/>
      <c r="D316" s="162"/>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spans="1:46" ht="15.75" customHeight="1">
      <c r="A317" s="120"/>
      <c r="B317" s="120"/>
      <c r="C317" s="120"/>
      <c r="D317" s="162"/>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spans="1:46" ht="15.75" customHeight="1">
      <c r="A318" s="120"/>
      <c r="B318" s="120"/>
      <c r="C318" s="120"/>
      <c r="D318" s="162"/>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spans="1:46" ht="15.75" customHeight="1">
      <c r="A319" s="120"/>
      <c r="B319" s="120"/>
      <c r="C319" s="120"/>
      <c r="D319" s="162"/>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spans="1:46" ht="15.75" customHeight="1">
      <c r="A320" s="120"/>
      <c r="B320" s="120"/>
      <c r="C320" s="120"/>
      <c r="D320" s="162"/>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spans="1:46" ht="15.75" customHeight="1">
      <c r="A321" s="120"/>
      <c r="B321" s="120"/>
      <c r="C321" s="120"/>
      <c r="D321" s="162"/>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spans="1:46" ht="15.75" customHeight="1">
      <c r="A322" s="120"/>
      <c r="B322" s="120"/>
      <c r="C322" s="120"/>
      <c r="D322" s="162"/>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spans="1:46" ht="15.75" customHeight="1">
      <c r="A323" s="120"/>
      <c r="B323" s="120"/>
      <c r="C323" s="120"/>
      <c r="D323" s="162"/>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spans="1:46" ht="15.75" customHeight="1">
      <c r="A324" s="120"/>
      <c r="B324" s="120"/>
      <c r="C324" s="120"/>
      <c r="D324" s="162"/>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spans="1:46" ht="15.75" customHeight="1">
      <c r="A325" s="120"/>
      <c r="B325" s="120"/>
      <c r="C325" s="120"/>
      <c r="D325" s="162"/>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spans="1:46" ht="15.75" customHeight="1">
      <c r="A326" s="120"/>
      <c r="B326" s="120"/>
      <c r="C326" s="120"/>
      <c r="D326" s="162"/>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spans="1:46" ht="15.75" customHeight="1">
      <c r="A327" s="120"/>
      <c r="B327" s="120"/>
      <c r="C327" s="120"/>
      <c r="D327" s="162"/>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spans="1:46" ht="15.75" customHeight="1">
      <c r="A328" s="120"/>
      <c r="B328" s="120"/>
      <c r="C328" s="120"/>
      <c r="D328" s="162"/>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spans="1:46" ht="15.75" customHeight="1">
      <c r="A329" s="120"/>
      <c r="B329" s="120"/>
      <c r="C329" s="120"/>
      <c r="D329" s="162"/>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spans="1:46" ht="15.75" customHeight="1">
      <c r="A330" s="120"/>
      <c r="B330" s="120"/>
      <c r="C330" s="120"/>
      <c r="D330" s="162"/>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spans="1:46" ht="15.75" customHeight="1">
      <c r="A331" s="120"/>
      <c r="B331" s="120"/>
      <c r="C331" s="120"/>
      <c r="D331" s="162"/>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spans="1:46" ht="15.75" customHeight="1">
      <c r="A332" s="120"/>
      <c r="B332" s="120"/>
      <c r="C332" s="120"/>
      <c r="D332" s="162"/>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spans="1:46" ht="15.75" customHeight="1">
      <c r="A333" s="120"/>
      <c r="B333" s="120"/>
      <c r="C333" s="120"/>
      <c r="D333" s="162"/>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spans="1:46" ht="15.75" customHeight="1">
      <c r="A334" s="120"/>
      <c r="B334" s="120"/>
      <c r="C334" s="120"/>
      <c r="D334" s="162"/>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spans="1:46" ht="15.75" customHeight="1">
      <c r="A335" s="120"/>
      <c r="B335" s="120"/>
      <c r="C335" s="120"/>
      <c r="D335" s="162"/>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spans="1:46" ht="15.75" customHeight="1">
      <c r="A336" s="120"/>
      <c r="B336" s="120"/>
      <c r="C336" s="120"/>
      <c r="D336" s="162"/>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spans="1:46" ht="15.75" customHeight="1">
      <c r="A337" s="120"/>
      <c r="B337" s="120"/>
      <c r="C337" s="120"/>
      <c r="D337" s="162"/>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spans="1:46" ht="15.75" customHeight="1">
      <c r="A338" s="120"/>
      <c r="B338" s="120"/>
      <c r="C338" s="120"/>
      <c r="D338" s="162"/>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spans="1:46" ht="15.75" customHeight="1">
      <c r="A339" s="120"/>
      <c r="B339" s="120"/>
      <c r="C339" s="120"/>
      <c r="D339" s="162"/>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spans="1:46" ht="15.75" customHeight="1">
      <c r="A340" s="120"/>
      <c r="B340" s="120"/>
      <c r="C340" s="120"/>
      <c r="D340" s="162"/>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spans="1:46" ht="15.75" customHeight="1">
      <c r="A341" s="120"/>
      <c r="B341" s="120"/>
      <c r="C341" s="120"/>
      <c r="D341" s="162"/>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spans="1:46" ht="15.75" customHeight="1">
      <c r="A342" s="120"/>
      <c r="B342" s="120"/>
      <c r="C342" s="120"/>
      <c r="D342" s="162"/>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spans="1:46" ht="15.75" customHeight="1">
      <c r="A343" s="120"/>
      <c r="B343" s="120"/>
      <c r="C343" s="120"/>
      <c r="D343" s="162"/>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spans="1:46" ht="15.75" customHeight="1">
      <c r="A344" s="120"/>
      <c r="B344" s="120"/>
      <c r="C344" s="120"/>
      <c r="D344" s="162"/>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spans="1:46" ht="15.75" customHeight="1">
      <c r="A345" s="120"/>
      <c r="B345" s="120"/>
      <c r="C345" s="120"/>
      <c r="D345" s="162"/>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spans="1:46" ht="15.75" customHeight="1">
      <c r="A346" s="120"/>
      <c r="B346" s="120"/>
      <c r="C346" s="120"/>
      <c r="D346" s="162"/>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spans="1:46" ht="15.75" customHeight="1">
      <c r="A347" s="120"/>
      <c r="B347" s="120"/>
      <c r="C347" s="120"/>
      <c r="D347" s="162"/>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spans="1:46" ht="15.75" customHeight="1">
      <c r="A348" s="120"/>
      <c r="B348" s="120"/>
      <c r="C348" s="120"/>
      <c r="D348" s="162"/>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spans="1:46" ht="15.75" customHeight="1">
      <c r="A349" s="120"/>
      <c r="B349" s="120"/>
      <c r="C349" s="120"/>
      <c r="D349" s="162"/>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spans="1:46" ht="15.75" customHeight="1">
      <c r="A350" s="120"/>
      <c r="B350" s="120"/>
      <c r="C350" s="120"/>
      <c r="D350" s="162"/>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spans="1:46" ht="15.75" customHeight="1">
      <c r="A351" s="120"/>
      <c r="B351" s="120"/>
      <c r="C351" s="120"/>
      <c r="D351" s="162"/>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spans="1:46" ht="15.75" customHeight="1">
      <c r="A352" s="120"/>
      <c r="B352" s="120"/>
      <c r="C352" s="120"/>
      <c r="D352" s="162"/>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spans="1:46" ht="15.75" customHeight="1">
      <c r="A353" s="120"/>
      <c r="B353" s="120"/>
      <c r="C353" s="120"/>
      <c r="D353" s="162"/>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spans="1:46" ht="15.75" customHeight="1">
      <c r="A354" s="120"/>
      <c r="B354" s="120"/>
      <c r="C354" s="120"/>
      <c r="D354" s="162"/>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spans="1:46" ht="15.75" customHeight="1">
      <c r="A355" s="120"/>
      <c r="B355" s="120"/>
      <c r="C355" s="120"/>
      <c r="D355" s="162"/>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spans="1:46" ht="15.75" customHeight="1">
      <c r="A356" s="120"/>
      <c r="B356" s="120"/>
      <c r="C356" s="120"/>
      <c r="D356" s="162"/>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spans="1:46" ht="15.75" customHeight="1">
      <c r="A357" s="120"/>
      <c r="B357" s="120"/>
      <c r="C357" s="120"/>
      <c r="D357" s="162"/>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spans="1:46" ht="15.75" customHeight="1">
      <c r="A358" s="120"/>
      <c r="B358" s="120"/>
      <c r="C358" s="120"/>
      <c r="D358" s="162"/>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spans="1:46" ht="15.75" customHeight="1">
      <c r="A359" s="120"/>
      <c r="B359" s="120"/>
      <c r="C359" s="120"/>
      <c r="D359" s="162"/>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spans="1:46" ht="15.75" customHeight="1">
      <c r="A360" s="120"/>
      <c r="B360" s="120"/>
      <c r="C360" s="120"/>
      <c r="D360" s="162"/>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spans="1:46" ht="15.75" customHeight="1">
      <c r="A361" s="120"/>
      <c r="B361" s="120"/>
      <c r="C361" s="120"/>
      <c r="D361" s="162"/>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spans="1:46" ht="15.75" customHeight="1">
      <c r="A362" s="120"/>
      <c r="B362" s="120"/>
      <c r="C362" s="120"/>
      <c r="D362" s="162"/>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spans="1:46" ht="15.75" customHeight="1">
      <c r="A363" s="120"/>
      <c r="B363" s="120"/>
      <c r="C363" s="120"/>
      <c r="D363" s="162"/>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spans="1:46" ht="15.75" customHeight="1">
      <c r="A364" s="120"/>
      <c r="B364" s="120"/>
      <c r="C364" s="120"/>
      <c r="D364" s="162"/>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spans="1:46" ht="15.75" customHeight="1">
      <c r="A365" s="120"/>
      <c r="B365" s="120"/>
      <c r="C365" s="120"/>
      <c r="D365" s="162"/>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spans="1:46" ht="15.75" customHeight="1">
      <c r="A366" s="120"/>
      <c r="B366" s="120"/>
      <c r="C366" s="120"/>
      <c r="D366" s="162"/>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spans="1:46" ht="15.75" customHeight="1">
      <c r="A367" s="120"/>
      <c r="B367" s="120"/>
      <c r="C367" s="120"/>
      <c r="D367" s="162"/>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spans="1:46" ht="15.75" customHeight="1">
      <c r="A368" s="120"/>
      <c r="B368" s="120"/>
      <c r="C368" s="120"/>
      <c r="D368" s="162"/>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spans="1:46" ht="15.75" customHeight="1">
      <c r="A369" s="120"/>
      <c r="B369" s="120"/>
      <c r="C369" s="120"/>
      <c r="D369" s="162"/>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spans="1:46" ht="15.75" customHeight="1">
      <c r="A370" s="120"/>
      <c r="B370" s="120"/>
      <c r="C370" s="120"/>
      <c r="D370" s="162"/>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spans="1:46" ht="15.75" customHeight="1">
      <c r="A371" s="120"/>
      <c r="B371" s="120"/>
      <c r="C371" s="120"/>
      <c r="D371" s="162"/>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spans="1:46" ht="15.75" customHeight="1">
      <c r="A372" s="120"/>
      <c r="B372" s="120"/>
      <c r="C372" s="120"/>
      <c r="D372" s="162"/>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spans="1:46" ht="15.75" customHeight="1">
      <c r="A373" s="120"/>
      <c r="B373" s="120"/>
      <c r="C373" s="120"/>
      <c r="D373" s="162"/>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spans="1:46" ht="15.75" customHeight="1">
      <c r="A374" s="120"/>
      <c r="B374" s="120"/>
      <c r="C374" s="120"/>
      <c r="D374" s="162"/>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spans="1:46" ht="15.75" customHeight="1">
      <c r="A375" s="120"/>
      <c r="B375" s="120"/>
      <c r="C375" s="120"/>
      <c r="D375" s="162"/>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spans="1:46" ht="15.75" customHeight="1">
      <c r="A376" s="120"/>
      <c r="B376" s="120"/>
      <c r="C376" s="120"/>
      <c r="D376" s="162"/>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spans="1:46" ht="15.75" customHeight="1">
      <c r="A377" s="120"/>
      <c r="B377" s="120"/>
      <c r="C377" s="120"/>
      <c r="D377" s="162"/>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spans="1:46" ht="15.75" customHeight="1">
      <c r="A378" s="120"/>
      <c r="B378" s="120"/>
      <c r="C378" s="120"/>
      <c r="D378" s="162"/>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spans="1:46" ht="15.75" customHeight="1">
      <c r="A379" s="120"/>
      <c r="B379" s="120"/>
      <c r="C379" s="120"/>
      <c r="D379" s="162"/>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spans="1:46" ht="15.75" customHeight="1">
      <c r="A380" s="120"/>
      <c r="B380" s="120"/>
      <c r="C380" s="120"/>
      <c r="D380" s="162"/>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spans="1:46" ht="15.75" customHeight="1">
      <c r="A381" s="120"/>
      <c r="B381" s="120"/>
      <c r="C381" s="120"/>
      <c r="D381" s="162"/>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spans="1:46" ht="15.75" customHeight="1">
      <c r="A382" s="120"/>
      <c r="B382" s="120"/>
      <c r="C382" s="120"/>
      <c r="D382" s="162"/>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spans="1:46" ht="15.75" customHeight="1">
      <c r="A383" s="120"/>
      <c r="B383" s="120"/>
      <c r="C383" s="120"/>
      <c r="D383" s="162"/>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spans="1:46" ht="15.75" customHeight="1">
      <c r="A384" s="120"/>
      <c r="B384" s="120"/>
      <c r="C384" s="120"/>
      <c r="D384" s="162"/>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spans="1:46" ht="15.75" customHeight="1">
      <c r="A385" s="120"/>
      <c r="B385" s="120"/>
      <c r="C385" s="120"/>
      <c r="D385" s="162"/>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spans="1:46" ht="15.75" customHeight="1">
      <c r="A386" s="120"/>
      <c r="B386" s="120"/>
      <c r="C386" s="120"/>
      <c r="D386" s="162"/>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spans="1:46" ht="15.75" customHeight="1">
      <c r="A387" s="120"/>
      <c r="B387" s="120"/>
      <c r="C387" s="120"/>
      <c r="D387" s="162"/>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spans="1:46" ht="15.75" customHeight="1">
      <c r="A388" s="120"/>
      <c r="B388" s="120"/>
      <c r="C388" s="120"/>
      <c r="D388" s="162"/>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spans="1:46" ht="15.75" customHeight="1">
      <c r="A389" s="120"/>
      <c r="B389" s="120"/>
      <c r="C389" s="120"/>
      <c r="D389" s="162"/>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spans="1:46" ht="15.75" customHeight="1">
      <c r="A390" s="120"/>
      <c r="B390" s="120"/>
      <c r="C390" s="120"/>
      <c r="D390" s="162"/>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spans="1:46" ht="15.75" customHeight="1">
      <c r="A391" s="120"/>
      <c r="B391" s="120"/>
      <c r="C391" s="120"/>
      <c r="D391" s="162"/>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spans="1:46" ht="15.75" customHeight="1">
      <c r="A392" s="120"/>
      <c r="B392" s="120"/>
      <c r="C392" s="120"/>
      <c r="D392" s="162"/>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spans="1:46" ht="15.75" customHeight="1">
      <c r="A393" s="120"/>
      <c r="B393" s="120"/>
      <c r="C393" s="120"/>
      <c r="D393" s="162"/>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spans="1:46" ht="15.75" customHeight="1">
      <c r="A394" s="120"/>
      <c r="B394" s="120"/>
      <c r="C394" s="120"/>
      <c r="D394" s="162"/>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spans="1:46" ht="15.75" customHeight="1">
      <c r="A395" s="120"/>
      <c r="B395" s="120"/>
      <c r="C395" s="120"/>
      <c r="D395" s="162"/>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spans="1:46" ht="15.75" customHeight="1">
      <c r="A396" s="120"/>
      <c r="B396" s="120"/>
      <c r="C396" s="120"/>
      <c r="D396" s="162"/>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spans="1:46" ht="15.75" customHeight="1">
      <c r="A397" s="120"/>
      <c r="B397" s="120"/>
      <c r="C397" s="120"/>
      <c r="D397" s="162"/>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spans="1:46" ht="15.75" customHeight="1">
      <c r="A398" s="120"/>
      <c r="B398" s="120"/>
      <c r="C398" s="120"/>
      <c r="D398" s="162"/>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spans="1:46" ht="15.75" customHeight="1">
      <c r="A399" s="120"/>
      <c r="B399" s="120"/>
      <c r="C399" s="120"/>
      <c r="D399" s="162"/>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spans="1:46" ht="15.75" customHeight="1">
      <c r="A400" s="120"/>
      <c r="B400" s="120"/>
      <c r="C400" s="120"/>
      <c r="D400" s="162"/>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spans="1:46" ht="15.75" customHeight="1">
      <c r="A401" s="120"/>
      <c r="B401" s="120"/>
      <c r="C401" s="120"/>
      <c r="D401" s="162"/>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spans="1:46" ht="15.75" customHeight="1">
      <c r="A402" s="120"/>
      <c r="B402" s="120"/>
      <c r="C402" s="120"/>
      <c r="D402" s="162"/>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spans="1:46" ht="15.75" customHeight="1">
      <c r="A403" s="120"/>
      <c r="B403" s="120"/>
      <c r="C403" s="120"/>
      <c r="D403" s="162"/>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spans="1:46" ht="15.75" customHeight="1">
      <c r="A404" s="120"/>
      <c r="B404" s="120"/>
      <c r="C404" s="120"/>
      <c r="D404" s="162"/>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spans="1:46" ht="15.75" customHeight="1">
      <c r="A405" s="120"/>
      <c r="B405" s="120"/>
      <c r="C405" s="120"/>
      <c r="D405" s="162"/>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spans="1:46" ht="15.75" customHeight="1">
      <c r="A406" s="120"/>
      <c r="B406" s="120"/>
      <c r="C406" s="120"/>
      <c r="D406" s="162"/>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spans="1:46" ht="15.75" customHeight="1">
      <c r="A407" s="120"/>
      <c r="B407" s="120"/>
      <c r="C407" s="120"/>
      <c r="D407" s="162"/>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spans="1:46" ht="15.75" customHeight="1">
      <c r="A408" s="120"/>
      <c r="B408" s="120"/>
      <c r="C408" s="120"/>
      <c r="D408" s="162"/>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spans="1:46" ht="15.75" customHeight="1">
      <c r="A409" s="120"/>
      <c r="B409" s="120"/>
      <c r="C409" s="120"/>
      <c r="D409" s="162"/>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spans="1:46" ht="15.75" customHeight="1">
      <c r="A410" s="120"/>
      <c r="B410" s="120"/>
      <c r="C410" s="120"/>
      <c r="D410" s="162"/>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spans="1:46" ht="15.75" customHeight="1">
      <c r="A411" s="120"/>
      <c r="B411" s="120"/>
      <c r="C411" s="120"/>
      <c r="D411" s="162"/>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spans="1:46" ht="15.75" customHeight="1">
      <c r="A412" s="120"/>
      <c r="B412" s="120"/>
      <c r="C412" s="120"/>
      <c r="D412" s="162"/>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spans="1:46" ht="15.75" customHeight="1">
      <c r="A413" s="120"/>
      <c r="B413" s="120"/>
      <c r="C413" s="120"/>
      <c r="D413" s="162"/>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spans="1:46" ht="15.75" customHeight="1">
      <c r="A414" s="120"/>
      <c r="B414" s="120"/>
      <c r="C414" s="120"/>
      <c r="D414" s="162"/>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spans="1:46" ht="15.75" customHeight="1">
      <c r="A415" s="120"/>
      <c r="B415" s="120"/>
      <c r="C415" s="120"/>
      <c r="D415" s="162"/>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spans="1:46" ht="15.75" customHeight="1">
      <c r="A416" s="120"/>
      <c r="B416" s="120"/>
      <c r="C416" s="120"/>
      <c r="D416" s="162"/>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spans="1:46" ht="15.75" customHeight="1">
      <c r="A417" s="120"/>
      <c r="B417" s="120"/>
      <c r="C417" s="120"/>
      <c r="D417" s="162"/>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spans="1:46" ht="15.75" customHeight="1">
      <c r="A418" s="120"/>
      <c r="B418" s="120"/>
      <c r="C418" s="120"/>
      <c r="D418" s="162"/>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spans="1:46" ht="15.75" customHeight="1">
      <c r="A419" s="120"/>
      <c r="B419" s="120"/>
      <c r="C419" s="120"/>
      <c r="D419" s="162"/>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spans="1:46" ht="15.75" customHeight="1">
      <c r="A420" s="120"/>
      <c r="B420" s="120"/>
      <c r="C420" s="120"/>
      <c r="D420" s="162"/>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spans="1:46" ht="15.75" customHeight="1">
      <c r="A421" s="120"/>
      <c r="B421" s="120"/>
      <c r="C421" s="120"/>
      <c r="D421" s="162"/>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spans="1:46" ht="15.75" customHeight="1">
      <c r="A422" s="120"/>
      <c r="B422" s="120"/>
      <c r="C422" s="120"/>
      <c r="D422" s="162"/>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spans="1:46" ht="15.75" customHeight="1">
      <c r="A423" s="120"/>
      <c r="B423" s="120"/>
      <c r="C423" s="120"/>
      <c r="D423" s="162"/>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spans="1:46" ht="15.75" customHeight="1">
      <c r="A424" s="120"/>
      <c r="B424" s="120"/>
      <c r="C424" s="120"/>
      <c r="D424" s="162"/>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spans="1:46" ht="15.75" customHeight="1">
      <c r="A425" s="120"/>
      <c r="B425" s="120"/>
      <c r="C425" s="120"/>
      <c r="D425" s="162"/>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spans="1:46" ht="15.75" customHeight="1">
      <c r="A426" s="120"/>
      <c r="B426" s="120"/>
      <c r="C426" s="120"/>
      <c r="D426" s="162"/>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spans="1:46" ht="15.75" customHeight="1">
      <c r="A427" s="120"/>
      <c r="B427" s="120"/>
      <c r="C427" s="120"/>
      <c r="D427" s="162"/>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spans="1:46" ht="15.75" customHeight="1">
      <c r="A428" s="120"/>
      <c r="B428" s="120"/>
      <c r="C428" s="120"/>
      <c r="D428" s="162"/>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spans="1:46" ht="15.75" customHeight="1">
      <c r="A429" s="120"/>
      <c r="B429" s="120"/>
      <c r="C429" s="120"/>
      <c r="D429" s="162"/>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spans="1:46" ht="15.75" customHeight="1">
      <c r="A430" s="120"/>
      <c r="B430" s="120"/>
      <c r="C430" s="120"/>
      <c r="D430" s="162"/>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spans="1:46" ht="15.75" customHeight="1">
      <c r="A431" s="120"/>
      <c r="B431" s="120"/>
      <c r="C431" s="120"/>
      <c r="D431" s="162"/>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spans="1:46" ht="15.75" customHeight="1">
      <c r="A432" s="120"/>
      <c r="B432" s="120"/>
      <c r="C432" s="120"/>
      <c r="D432" s="162"/>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spans="1:46" ht="15.75" customHeight="1">
      <c r="A433" s="120"/>
      <c r="B433" s="120"/>
      <c r="C433" s="120"/>
      <c r="D433" s="162"/>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spans="1:46" ht="15.75" customHeight="1">
      <c r="A434" s="120"/>
      <c r="B434" s="120"/>
      <c r="C434" s="120"/>
      <c r="D434" s="162"/>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spans="1:46" ht="15.75" customHeight="1">
      <c r="A435" s="120"/>
      <c r="B435" s="120"/>
      <c r="C435" s="120"/>
      <c r="D435" s="162"/>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spans="1:46" ht="15.75" customHeight="1">
      <c r="A436" s="120"/>
      <c r="B436" s="120"/>
      <c r="C436" s="120"/>
      <c r="D436" s="162"/>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spans="1:46" ht="15.75" customHeight="1">
      <c r="A437" s="120"/>
      <c r="B437" s="120"/>
      <c r="C437" s="120"/>
      <c r="D437" s="162"/>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spans="1:46" ht="15.75" customHeight="1">
      <c r="A438" s="120"/>
      <c r="B438" s="120"/>
      <c r="C438" s="120"/>
      <c r="D438" s="162"/>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spans="1:46" ht="15.75" customHeight="1">
      <c r="A439" s="120"/>
      <c r="B439" s="120"/>
      <c r="C439" s="120"/>
      <c r="D439" s="162"/>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spans="1:46" ht="15.75" customHeight="1">
      <c r="A440" s="120"/>
      <c r="B440" s="120"/>
      <c r="C440" s="120"/>
      <c r="D440" s="162"/>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spans="1:46" ht="15.75" customHeight="1">
      <c r="A441" s="120"/>
      <c r="B441" s="120"/>
      <c r="C441" s="120"/>
      <c r="D441" s="162"/>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spans="1:46" ht="15.75" customHeight="1">
      <c r="A442" s="120"/>
      <c r="B442" s="120"/>
      <c r="C442" s="120"/>
      <c r="D442" s="162"/>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spans="1:46" ht="15.75" customHeight="1">
      <c r="A443" s="120"/>
      <c r="B443" s="120"/>
      <c r="C443" s="120"/>
      <c r="D443" s="162"/>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spans="1:46" ht="15.75" customHeight="1">
      <c r="A444" s="120"/>
      <c r="B444" s="120"/>
      <c r="C444" s="120"/>
      <c r="D444" s="162"/>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spans="1:46" ht="15.75" customHeight="1">
      <c r="A445" s="120"/>
      <c r="B445" s="120"/>
      <c r="C445" s="120"/>
      <c r="D445" s="162"/>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spans="1:46" ht="15.75" customHeight="1">
      <c r="A446" s="120"/>
      <c r="B446" s="120"/>
      <c r="C446" s="120"/>
      <c r="D446" s="162"/>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spans="1:46" ht="15.75" customHeight="1">
      <c r="A447" s="120"/>
      <c r="B447" s="120"/>
      <c r="C447" s="120"/>
      <c r="D447" s="162"/>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spans="1:46" ht="15.75" customHeight="1">
      <c r="A448" s="120"/>
      <c r="B448" s="120"/>
      <c r="C448" s="120"/>
      <c r="D448" s="162"/>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spans="1:46" ht="15.75" customHeight="1">
      <c r="A449" s="120"/>
      <c r="B449" s="120"/>
      <c r="C449" s="120"/>
      <c r="D449" s="162"/>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spans="1:46" ht="15.75" customHeight="1">
      <c r="A450" s="120"/>
      <c r="B450" s="120"/>
      <c r="C450" s="120"/>
      <c r="D450" s="162"/>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spans="1:46" ht="15.75" customHeight="1">
      <c r="A451" s="120"/>
      <c r="B451" s="120"/>
      <c r="C451" s="120"/>
      <c r="D451" s="162"/>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spans="1:46" ht="15.75" customHeight="1">
      <c r="A452" s="120"/>
      <c r="B452" s="120"/>
      <c r="C452" s="120"/>
      <c r="D452" s="162"/>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spans="1:46" ht="15.75" customHeight="1">
      <c r="A453" s="120"/>
      <c r="B453" s="120"/>
      <c r="C453" s="120"/>
      <c r="D453" s="162"/>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spans="1:46" ht="15.75" customHeight="1">
      <c r="A454" s="120"/>
      <c r="B454" s="120"/>
      <c r="C454" s="120"/>
      <c r="D454" s="162"/>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spans="1:46" ht="15.75" customHeight="1">
      <c r="A455" s="120"/>
      <c r="B455" s="120"/>
      <c r="C455" s="120"/>
      <c r="D455" s="162"/>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spans="1:46" ht="15.75" customHeight="1">
      <c r="A456" s="120"/>
      <c r="B456" s="120"/>
      <c r="C456" s="120"/>
      <c r="D456" s="162"/>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spans="1:46" ht="15.75" customHeight="1">
      <c r="A457" s="120"/>
      <c r="B457" s="120"/>
      <c r="C457" s="120"/>
      <c r="D457" s="162"/>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spans="1:46" ht="15.75" customHeight="1">
      <c r="A458" s="120"/>
      <c r="B458" s="120"/>
      <c r="C458" s="120"/>
      <c r="D458" s="162"/>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spans="1:46" ht="15.75" customHeight="1">
      <c r="A459" s="120"/>
      <c r="B459" s="120"/>
      <c r="C459" s="120"/>
      <c r="D459" s="162"/>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spans="1:46" ht="15.75" customHeight="1">
      <c r="A460" s="120"/>
      <c r="B460" s="120"/>
      <c r="C460" s="120"/>
      <c r="D460" s="162"/>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spans="1:46" ht="15.75" customHeight="1">
      <c r="A461" s="120"/>
      <c r="B461" s="120"/>
      <c r="C461" s="120"/>
      <c r="D461" s="162"/>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spans="1:46" ht="15.75" customHeight="1">
      <c r="A462" s="120"/>
      <c r="B462" s="120"/>
      <c r="C462" s="120"/>
      <c r="D462" s="162"/>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spans="1:46" ht="15.75" customHeight="1">
      <c r="A463" s="120"/>
      <c r="B463" s="120"/>
      <c r="C463" s="120"/>
      <c r="D463" s="162"/>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spans="1:46" ht="15.75" customHeight="1">
      <c r="A464" s="120"/>
      <c r="B464" s="120"/>
      <c r="C464" s="120"/>
      <c r="D464" s="162"/>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spans="1:46" ht="15.75" customHeight="1">
      <c r="A465" s="120"/>
      <c r="B465" s="120"/>
      <c r="C465" s="120"/>
      <c r="D465" s="162"/>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spans="1:46" ht="15.75" customHeight="1">
      <c r="A466" s="120"/>
      <c r="B466" s="120"/>
      <c r="C466" s="120"/>
      <c r="D466" s="162"/>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spans="1:46" ht="15.75" customHeight="1">
      <c r="A467" s="120"/>
      <c r="B467" s="120"/>
      <c r="C467" s="120"/>
      <c r="D467" s="162"/>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spans="1:46" ht="15.75" customHeight="1">
      <c r="A468" s="120"/>
      <c r="B468" s="120"/>
      <c r="C468" s="120"/>
      <c r="D468" s="162"/>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spans="1:46" ht="15.75" customHeight="1">
      <c r="A469" s="120"/>
      <c r="B469" s="120"/>
      <c r="C469" s="120"/>
      <c r="D469" s="162"/>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spans="1:46" ht="15.75" customHeight="1">
      <c r="A470" s="120"/>
      <c r="B470" s="120"/>
      <c r="C470" s="120"/>
      <c r="D470" s="162"/>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spans="1:46" ht="15.75" customHeight="1">
      <c r="A471" s="120"/>
      <c r="B471" s="120"/>
      <c r="C471" s="120"/>
      <c r="D471" s="162"/>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spans="1:46" ht="15.75" customHeight="1">
      <c r="A472" s="120"/>
      <c r="B472" s="120"/>
      <c r="C472" s="120"/>
      <c r="D472" s="162"/>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spans="1:46" ht="15.75" customHeight="1">
      <c r="A473" s="120"/>
      <c r="B473" s="120"/>
      <c r="C473" s="120"/>
      <c r="D473" s="162"/>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spans="1:46" ht="15.75" customHeight="1">
      <c r="A474" s="120"/>
      <c r="B474" s="120"/>
      <c r="C474" s="120"/>
      <c r="D474" s="162"/>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spans="1:46" ht="15.75" customHeight="1">
      <c r="A475" s="120"/>
      <c r="B475" s="120"/>
      <c r="C475" s="120"/>
      <c r="D475" s="162"/>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spans="1:46" ht="15.75" customHeight="1">
      <c r="A476" s="120"/>
      <c r="B476" s="120"/>
      <c r="C476" s="120"/>
      <c r="D476" s="162"/>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spans="1:46" ht="15.75" customHeight="1">
      <c r="A477" s="120"/>
      <c r="B477" s="120"/>
      <c r="C477" s="120"/>
      <c r="D477" s="162"/>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spans="1:46" ht="15.75" customHeight="1">
      <c r="A478" s="120"/>
      <c r="B478" s="120"/>
      <c r="C478" s="120"/>
      <c r="D478" s="162"/>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spans="1:46" ht="15.75" customHeight="1">
      <c r="A479" s="120"/>
      <c r="B479" s="120"/>
      <c r="C479" s="120"/>
      <c r="D479" s="162"/>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spans="1:46" ht="15.75" customHeight="1">
      <c r="A480" s="120"/>
      <c r="B480" s="120"/>
      <c r="C480" s="120"/>
      <c r="D480" s="162"/>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spans="1:46" ht="15.75" customHeight="1">
      <c r="A481" s="120"/>
      <c r="B481" s="120"/>
      <c r="C481" s="120"/>
      <c r="D481" s="162"/>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spans="1:46" ht="15.75" customHeight="1">
      <c r="A482" s="120"/>
      <c r="B482" s="120"/>
      <c r="C482" s="120"/>
      <c r="D482" s="162"/>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spans="1:46" ht="15.75" customHeight="1">
      <c r="A483" s="120"/>
      <c r="B483" s="120"/>
      <c r="C483" s="120"/>
      <c r="D483" s="162"/>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spans="1:46" ht="15.75" customHeight="1">
      <c r="A484" s="120"/>
      <c r="B484" s="120"/>
      <c r="C484" s="120"/>
      <c r="D484" s="162"/>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spans="1:46" ht="15.75" customHeight="1">
      <c r="A485" s="120"/>
      <c r="B485" s="120"/>
      <c r="C485" s="120"/>
      <c r="D485" s="162"/>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spans="1:46" ht="15.75" customHeight="1">
      <c r="A486" s="120"/>
      <c r="B486" s="120"/>
      <c r="C486" s="120"/>
      <c r="D486" s="162"/>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spans="1:46" ht="15.75" customHeight="1">
      <c r="A487" s="120"/>
      <c r="B487" s="120"/>
      <c r="C487" s="120"/>
      <c r="D487" s="162"/>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spans="1:46" ht="15.75" customHeight="1">
      <c r="A488" s="120"/>
      <c r="B488" s="120"/>
      <c r="C488" s="120"/>
      <c r="D488" s="162"/>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spans="1:46" ht="15.75" customHeight="1">
      <c r="A489" s="120"/>
      <c r="B489" s="120"/>
      <c r="C489" s="120"/>
      <c r="D489" s="162"/>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spans="1:46" ht="15.75" customHeight="1">
      <c r="A490" s="120"/>
      <c r="B490" s="120"/>
      <c r="C490" s="120"/>
      <c r="D490" s="162"/>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spans="1:46" ht="15.75" customHeight="1">
      <c r="A491" s="120"/>
      <c r="B491" s="120"/>
      <c r="C491" s="120"/>
      <c r="D491" s="162"/>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spans="1:46" ht="15.75" customHeight="1">
      <c r="A492" s="120"/>
      <c r="B492" s="120"/>
      <c r="C492" s="120"/>
      <c r="D492" s="162"/>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spans="1:46" ht="15.75" customHeight="1">
      <c r="A493" s="120"/>
      <c r="B493" s="120"/>
      <c r="C493" s="120"/>
      <c r="D493" s="162"/>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spans="1:46" ht="15.75" customHeight="1">
      <c r="A494" s="120"/>
      <c r="B494" s="120"/>
      <c r="C494" s="120"/>
      <c r="D494" s="162"/>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spans="1:46" ht="15.75" customHeight="1">
      <c r="A495" s="120"/>
      <c r="B495" s="120"/>
      <c r="C495" s="120"/>
      <c r="D495" s="162"/>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spans="1:46" ht="15.75" customHeight="1">
      <c r="A496" s="120"/>
      <c r="B496" s="120"/>
      <c r="C496" s="120"/>
      <c r="D496" s="162"/>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spans="1:46" ht="15.75" customHeight="1">
      <c r="A497" s="120"/>
      <c r="B497" s="120"/>
      <c r="C497" s="120"/>
      <c r="D497" s="162"/>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spans="1:46" ht="15.75" customHeight="1">
      <c r="A498" s="120"/>
      <c r="B498" s="120"/>
      <c r="C498" s="120"/>
      <c r="D498" s="162"/>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spans="1:46" ht="15.75" customHeight="1">
      <c r="A499" s="120"/>
      <c r="B499" s="120"/>
      <c r="C499" s="120"/>
      <c r="D499" s="162"/>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spans="1:46" ht="15.75" customHeight="1">
      <c r="A500" s="120"/>
      <c r="B500" s="120"/>
      <c r="C500" s="120"/>
      <c r="D500" s="162"/>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spans="1:46" ht="15.75" customHeight="1">
      <c r="A501" s="120"/>
      <c r="B501" s="120"/>
      <c r="C501" s="120"/>
      <c r="D501" s="162"/>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spans="1:46" ht="15.75" customHeight="1">
      <c r="A502" s="120"/>
      <c r="B502" s="120"/>
      <c r="C502" s="120"/>
      <c r="D502" s="162"/>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spans="1:46" ht="15.75" customHeight="1">
      <c r="A503" s="120"/>
      <c r="B503" s="120"/>
      <c r="C503" s="120"/>
      <c r="D503" s="162"/>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spans="1:46" ht="15.75" customHeight="1">
      <c r="A504" s="120"/>
      <c r="B504" s="120"/>
      <c r="C504" s="120"/>
      <c r="D504" s="162"/>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spans="1:46" ht="15.75" customHeight="1">
      <c r="A505" s="120"/>
      <c r="B505" s="120"/>
      <c r="C505" s="120"/>
      <c r="D505" s="162"/>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spans="1:46" ht="15.75" customHeight="1">
      <c r="A506" s="120"/>
      <c r="B506" s="120"/>
      <c r="C506" s="120"/>
      <c r="D506" s="162"/>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spans="1:46" ht="15.75" customHeight="1">
      <c r="A507" s="120"/>
      <c r="B507" s="120"/>
      <c r="C507" s="120"/>
      <c r="D507" s="162"/>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spans="1:46" ht="15.75" customHeight="1">
      <c r="A508" s="120"/>
      <c r="B508" s="120"/>
      <c r="C508" s="120"/>
      <c r="D508" s="162"/>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spans="1:46" ht="15.75" customHeight="1">
      <c r="A509" s="120"/>
      <c r="B509" s="120"/>
      <c r="C509" s="120"/>
      <c r="D509" s="162"/>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spans="1:46" ht="15.75" customHeight="1">
      <c r="A510" s="120"/>
      <c r="B510" s="120"/>
      <c r="C510" s="120"/>
      <c r="D510" s="162"/>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spans="1:46" ht="15.75" customHeight="1">
      <c r="A511" s="120"/>
      <c r="B511" s="120"/>
      <c r="C511" s="120"/>
      <c r="D511" s="162"/>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spans="1:46" ht="15.75" customHeight="1">
      <c r="A512" s="120"/>
      <c r="B512" s="120"/>
      <c r="C512" s="120"/>
      <c r="D512" s="162"/>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spans="1:46" ht="15.75" customHeight="1">
      <c r="A513" s="120"/>
      <c r="B513" s="120"/>
      <c r="C513" s="120"/>
      <c r="D513" s="162"/>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spans="1:46" ht="15.75" customHeight="1">
      <c r="A514" s="120"/>
      <c r="B514" s="120"/>
      <c r="C514" s="120"/>
      <c r="D514" s="162"/>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spans="1:46" ht="15.75" customHeight="1">
      <c r="A515" s="120"/>
      <c r="B515" s="120"/>
      <c r="C515" s="120"/>
      <c r="D515" s="162"/>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spans="1:46" ht="15.75" customHeight="1">
      <c r="A516" s="120"/>
      <c r="B516" s="120"/>
      <c r="C516" s="120"/>
      <c r="D516" s="162"/>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spans="1:46" ht="15.75" customHeight="1">
      <c r="A517" s="120"/>
      <c r="B517" s="120"/>
      <c r="C517" s="120"/>
      <c r="D517" s="162"/>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spans="1:46" ht="15.75" customHeight="1">
      <c r="A518" s="120"/>
      <c r="B518" s="120"/>
      <c r="C518" s="120"/>
      <c r="D518" s="162"/>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spans="1:46" ht="15.75" customHeight="1">
      <c r="A519" s="120"/>
      <c r="B519" s="120"/>
      <c r="C519" s="120"/>
      <c r="D519" s="162"/>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spans="1:46" ht="15.75" customHeight="1">
      <c r="A520" s="120"/>
      <c r="B520" s="120"/>
      <c r="C520" s="120"/>
      <c r="D520" s="162"/>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spans="1:46" ht="15.75" customHeight="1">
      <c r="A521" s="120"/>
      <c r="B521" s="120"/>
      <c r="C521" s="120"/>
      <c r="D521" s="162"/>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spans="1:46" ht="15.75" customHeight="1">
      <c r="A522" s="120"/>
      <c r="B522" s="120"/>
      <c r="C522" s="120"/>
      <c r="D522" s="162"/>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spans="1:46" ht="15.75" customHeight="1">
      <c r="A523" s="120"/>
      <c r="B523" s="120"/>
      <c r="C523" s="120"/>
      <c r="D523" s="162"/>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spans="1:46" ht="15.75" customHeight="1">
      <c r="A524" s="120"/>
      <c r="B524" s="120"/>
      <c r="C524" s="120"/>
      <c r="D524" s="162"/>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spans="1:46" ht="15.75" customHeight="1">
      <c r="A525" s="120"/>
      <c r="B525" s="120"/>
      <c r="C525" s="120"/>
      <c r="D525" s="162"/>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spans="1:46" ht="15.75" customHeight="1">
      <c r="A526" s="120"/>
      <c r="B526" s="120"/>
      <c r="C526" s="120"/>
      <c r="D526" s="162"/>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spans="1:46" ht="15.75" customHeight="1">
      <c r="A527" s="120"/>
      <c r="B527" s="120"/>
      <c r="C527" s="120"/>
      <c r="D527" s="162"/>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spans="1:46" ht="15.75" customHeight="1">
      <c r="A528" s="120"/>
      <c r="B528" s="120"/>
      <c r="C528" s="120"/>
      <c r="D528" s="162"/>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spans="1:46" ht="15.75" customHeight="1">
      <c r="A529" s="120"/>
      <c r="B529" s="120"/>
      <c r="C529" s="120"/>
      <c r="D529" s="162"/>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spans="1:46" ht="15.75" customHeight="1">
      <c r="A530" s="120"/>
      <c r="B530" s="120"/>
      <c r="C530" s="120"/>
      <c r="D530" s="162"/>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spans="1:46" ht="15.75" customHeight="1">
      <c r="A531" s="120"/>
      <c r="B531" s="120"/>
      <c r="C531" s="120"/>
      <c r="D531" s="162"/>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spans="1:46" ht="15.75" customHeight="1">
      <c r="A532" s="120"/>
      <c r="B532" s="120"/>
      <c r="C532" s="120"/>
      <c r="D532" s="162"/>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spans="1:46" ht="15.75" customHeight="1">
      <c r="A533" s="120"/>
      <c r="B533" s="120"/>
      <c r="C533" s="120"/>
      <c r="D533" s="162"/>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spans="1:46" ht="15.75" customHeight="1">
      <c r="A534" s="120"/>
      <c r="B534" s="120"/>
      <c r="C534" s="120"/>
      <c r="D534" s="162"/>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spans="1:46" ht="15.75" customHeight="1">
      <c r="A535" s="120"/>
      <c r="B535" s="120"/>
      <c r="C535" s="120"/>
      <c r="D535" s="162"/>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spans="1:46" ht="15.75" customHeight="1">
      <c r="A536" s="120"/>
      <c r="B536" s="120"/>
      <c r="C536" s="120"/>
      <c r="D536" s="162"/>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spans="1:46" ht="15.75" customHeight="1">
      <c r="A537" s="120"/>
      <c r="B537" s="120"/>
      <c r="C537" s="120"/>
      <c r="D537" s="162"/>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spans="1:46" ht="15.75" customHeight="1">
      <c r="A538" s="120"/>
      <c r="B538" s="120"/>
      <c r="C538" s="120"/>
      <c r="D538" s="162"/>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spans="1:46" ht="15.75" customHeight="1">
      <c r="A539" s="120"/>
      <c r="B539" s="120"/>
      <c r="C539" s="120"/>
      <c r="D539" s="162"/>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spans="1:46" ht="15.75" customHeight="1">
      <c r="A540" s="120"/>
      <c r="B540" s="120"/>
      <c r="C540" s="120"/>
      <c r="D540" s="162"/>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spans="1:46" ht="15.75" customHeight="1">
      <c r="A541" s="120"/>
      <c r="B541" s="120"/>
      <c r="C541" s="120"/>
      <c r="D541" s="162"/>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spans="1:46" ht="15.75" customHeight="1">
      <c r="A542" s="120"/>
      <c r="B542" s="120"/>
      <c r="C542" s="120"/>
      <c r="D542" s="162"/>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spans="1:46" ht="15.75" customHeight="1">
      <c r="A543" s="120"/>
      <c r="B543" s="120"/>
      <c r="C543" s="120"/>
      <c r="D543" s="162"/>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spans="1:46" ht="15.75" customHeight="1">
      <c r="A544" s="120"/>
      <c r="B544" s="120"/>
      <c r="C544" s="120"/>
      <c r="D544" s="162"/>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spans="1:46" ht="15.75" customHeight="1">
      <c r="A545" s="120"/>
      <c r="B545" s="120"/>
      <c r="C545" s="120"/>
      <c r="D545" s="162"/>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spans="1:46" ht="15.75" customHeight="1">
      <c r="A546" s="120"/>
      <c r="B546" s="120"/>
      <c r="C546" s="120"/>
      <c r="D546" s="162"/>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spans="1:46" ht="15.75" customHeight="1">
      <c r="A547" s="120"/>
      <c r="B547" s="120"/>
      <c r="C547" s="120"/>
      <c r="D547" s="162"/>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spans="1:46" ht="15.75" customHeight="1">
      <c r="A548" s="120"/>
      <c r="B548" s="120"/>
      <c r="C548" s="120"/>
      <c r="D548" s="162"/>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spans="1:46" ht="15.75" customHeight="1">
      <c r="A549" s="120"/>
      <c r="B549" s="120"/>
      <c r="C549" s="120"/>
      <c r="D549" s="162"/>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spans="1:46" ht="15.75" customHeight="1">
      <c r="A550" s="120"/>
      <c r="B550" s="120"/>
      <c r="C550" s="120"/>
      <c r="D550" s="162"/>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spans="1:46" ht="15.75" customHeight="1">
      <c r="A551" s="120"/>
      <c r="B551" s="120"/>
      <c r="C551" s="120"/>
      <c r="D551" s="162"/>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spans="1:46" ht="15.75" customHeight="1">
      <c r="A552" s="120"/>
      <c r="B552" s="120"/>
      <c r="C552" s="120"/>
      <c r="D552" s="162"/>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spans="1:46" ht="15.75" customHeight="1">
      <c r="A553" s="120"/>
      <c r="B553" s="120"/>
      <c r="C553" s="120"/>
      <c r="D553" s="162"/>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spans="1:46" ht="15.75" customHeight="1">
      <c r="A554" s="120"/>
      <c r="B554" s="120"/>
      <c r="C554" s="120"/>
      <c r="D554" s="162"/>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spans="1:46" ht="15.75" customHeight="1">
      <c r="A555" s="120"/>
      <c r="B555" s="120"/>
      <c r="C555" s="120"/>
      <c r="D555" s="162"/>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spans="1:46" ht="15.75" customHeight="1">
      <c r="A556" s="120"/>
      <c r="B556" s="120"/>
      <c r="C556" s="120"/>
      <c r="D556" s="162"/>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spans="1:46" ht="15.75" customHeight="1">
      <c r="A557" s="120"/>
      <c r="B557" s="120"/>
      <c r="C557" s="120"/>
      <c r="D557" s="162"/>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spans="1:46" ht="15.75" customHeight="1">
      <c r="A558" s="120"/>
      <c r="B558" s="120"/>
      <c r="C558" s="120"/>
      <c r="D558" s="162"/>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spans="1:46" ht="15.75" customHeight="1">
      <c r="A559" s="120"/>
      <c r="B559" s="120"/>
      <c r="C559" s="120"/>
      <c r="D559" s="162"/>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spans="1:46" ht="15.75" customHeight="1">
      <c r="A560" s="120"/>
      <c r="B560" s="120"/>
      <c r="C560" s="120"/>
      <c r="D560" s="162"/>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spans="1:46" ht="15.75" customHeight="1">
      <c r="A561" s="120"/>
      <c r="B561" s="120"/>
      <c r="C561" s="120"/>
      <c r="D561" s="162"/>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spans="1:46" ht="15.75" customHeight="1">
      <c r="A562" s="120"/>
      <c r="B562" s="120"/>
      <c r="C562" s="120"/>
      <c r="D562" s="162"/>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spans="1:46" ht="15.75" customHeight="1">
      <c r="A563" s="120"/>
      <c r="B563" s="120"/>
      <c r="C563" s="120"/>
      <c r="D563" s="162"/>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spans="1:46" ht="15.75" customHeight="1">
      <c r="A564" s="120"/>
      <c r="B564" s="120"/>
      <c r="C564" s="120"/>
      <c r="D564" s="162"/>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spans="1:46" ht="15.75" customHeight="1">
      <c r="A565" s="120"/>
      <c r="B565" s="120"/>
      <c r="C565" s="120"/>
      <c r="D565" s="162"/>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spans="1:46" ht="15.75" customHeight="1">
      <c r="A566" s="120"/>
      <c r="B566" s="120"/>
      <c r="C566" s="120"/>
      <c r="D566" s="162"/>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spans="1:46" ht="15.75" customHeight="1">
      <c r="A567" s="120"/>
      <c r="B567" s="120"/>
      <c r="C567" s="120"/>
      <c r="D567" s="162"/>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spans="1:46" ht="15.75" customHeight="1">
      <c r="A568" s="120"/>
      <c r="B568" s="120"/>
      <c r="C568" s="120"/>
      <c r="D568" s="162"/>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spans="1:46" ht="15.75" customHeight="1">
      <c r="A569" s="120"/>
      <c r="B569" s="120"/>
      <c r="C569" s="120"/>
      <c r="D569" s="162"/>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spans="1:46" ht="15.75" customHeight="1">
      <c r="A570" s="120"/>
      <c r="B570" s="120"/>
      <c r="C570" s="120"/>
      <c r="D570" s="162"/>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spans="1:46" ht="15.75" customHeight="1">
      <c r="A571" s="120"/>
      <c r="B571" s="120"/>
      <c r="C571" s="120"/>
      <c r="D571" s="162"/>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spans="1:46" ht="15.75" customHeight="1">
      <c r="A572" s="120"/>
      <c r="B572" s="120"/>
      <c r="C572" s="120"/>
      <c r="D572" s="162"/>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spans="1:46" ht="15.75" customHeight="1">
      <c r="A573" s="120"/>
      <c r="B573" s="120"/>
      <c r="C573" s="120"/>
      <c r="D573" s="162"/>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spans="1:46" ht="15.75" customHeight="1">
      <c r="A574" s="120"/>
      <c r="B574" s="120"/>
      <c r="C574" s="120"/>
      <c r="D574" s="162"/>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spans="1:46" ht="15.75" customHeight="1">
      <c r="A575" s="120"/>
      <c r="B575" s="120"/>
      <c r="C575" s="120"/>
      <c r="D575" s="162"/>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spans="1:46" ht="15.75" customHeight="1">
      <c r="A576" s="120"/>
      <c r="B576" s="120"/>
      <c r="C576" s="120"/>
      <c r="D576" s="162"/>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spans="1:46" ht="15.75" customHeight="1">
      <c r="A577" s="120"/>
      <c r="B577" s="120"/>
      <c r="C577" s="120"/>
      <c r="D577" s="162"/>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spans="1:46" ht="15.75" customHeight="1">
      <c r="A578" s="120"/>
      <c r="B578" s="120"/>
      <c r="C578" s="120"/>
      <c r="D578" s="162"/>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spans="1:46" ht="15.75" customHeight="1">
      <c r="A579" s="120"/>
      <c r="B579" s="120"/>
      <c r="C579" s="120"/>
      <c r="D579" s="162"/>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spans="1:46" ht="15.75" customHeight="1">
      <c r="A580" s="120"/>
      <c r="B580" s="120"/>
      <c r="C580" s="120"/>
      <c r="D580" s="162"/>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spans="1:46" ht="15.75" customHeight="1">
      <c r="A581" s="120"/>
      <c r="B581" s="120"/>
      <c r="C581" s="120"/>
      <c r="D581" s="162"/>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spans="1:46" ht="15.75" customHeight="1">
      <c r="A582" s="120"/>
      <c r="B582" s="120"/>
      <c r="C582" s="120"/>
      <c r="D582" s="162"/>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spans="1:46" ht="15.75" customHeight="1">
      <c r="A583" s="120"/>
      <c r="B583" s="120"/>
      <c r="C583" s="120"/>
      <c r="D583" s="162"/>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spans="1:46" ht="15.75" customHeight="1">
      <c r="A584" s="120"/>
      <c r="B584" s="120"/>
      <c r="C584" s="120"/>
      <c r="D584" s="162"/>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spans="1:46" ht="15.75" customHeight="1">
      <c r="A585" s="120"/>
      <c r="B585" s="120"/>
      <c r="C585" s="120"/>
      <c r="D585" s="162"/>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spans="1:46" ht="15.75" customHeight="1">
      <c r="A586" s="120"/>
      <c r="B586" s="120"/>
      <c r="C586" s="120"/>
      <c r="D586" s="162"/>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spans="1:46" ht="15.75" customHeight="1">
      <c r="A587" s="120"/>
      <c r="B587" s="120"/>
      <c r="C587" s="120"/>
      <c r="D587" s="162"/>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spans="1:46" ht="15.75" customHeight="1">
      <c r="A588" s="120"/>
      <c r="B588" s="120"/>
      <c r="C588" s="120"/>
      <c r="D588" s="162"/>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spans="1:46" ht="15.75" customHeight="1">
      <c r="A589" s="120"/>
      <c r="B589" s="120"/>
      <c r="C589" s="120"/>
      <c r="D589" s="162"/>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spans="1:46" ht="15.75" customHeight="1">
      <c r="A590" s="120"/>
      <c r="B590" s="120"/>
      <c r="C590" s="120"/>
      <c r="D590" s="162"/>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spans="1:46" ht="15.75" customHeight="1">
      <c r="A591" s="120"/>
      <c r="B591" s="120"/>
      <c r="C591" s="120"/>
      <c r="D591" s="162"/>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spans="1:46" ht="15.75" customHeight="1">
      <c r="A592" s="120"/>
      <c r="B592" s="120"/>
      <c r="C592" s="120"/>
      <c r="D592" s="162"/>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spans="1:46" ht="15.75" customHeight="1">
      <c r="A593" s="120"/>
      <c r="B593" s="120"/>
      <c r="C593" s="120"/>
      <c r="D593" s="162"/>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spans="1:46" ht="15.75" customHeight="1">
      <c r="A594" s="120"/>
      <c r="B594" s="120"/>
      <c r="C594" s="120"/>
      <c r="D594" s="162"/>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spans="1:46" ht="15.75" customHeight="1">
      <c r="A595" s="120"/>
      <c r="B595" s="120"/>
      <c r="C595" s="120"/>
      <c r="D595" s="162"/>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spans="1:46" ht="15.75" customHeight="1">
      <c r="A596" s="120"/>
      <c r="B596" s="120"/>
      <c r="C596" s="120"/>
      <c r="D596" s="162"/>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spans="1:46" ht="15.75" customHeight="1">
      <c r="A597" s="120"/>
      <c r="B597" s="120"/>
      <c r="C597" s="120"/>
      <c r="D597" s="162"/>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spans="1:46" ht="15.75" customHeight="1">
      <c r="A598" s="120"/>
      <c r="B598" s="120"/>
      <c r="C598" s="120"/>
      <c r="D598" s="162"/>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spans="1:46" ht="15.75" customHeight="1">
      <c r="A599" s="120"/>
      <c r="B599" s="120"/>
      <c r="C599" s="120"/>
      <c r="D599" s="162"/>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spans="1:46" ht="15.75" customHeight="1">
      <c r="A600" s="120"/>
      <c r="B600" s="120"/>
      <c r="C600" s="120"/>
      <c r="D600" s="162"/>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spans="1:46" ht="15.75" customHeight="1">
      <c r="A601" s="120"/>
      <c r="B601" s="120"/>
      <c r="C601" s="120"/>
      <c r="D601" s="162"/>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spans="1:46" ht="15.75" customHeight="1">
      <c r="A602" s="120"/>
      <c r="B602" s="120"/>
      <c r="C602" s="120"/>
      <c r="D602" s="162"/>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spans="1:46" ht="15.75" customHeight="1">
      <c r="A603" s="120"/>
      <c r="B603" s="120"/>
      <c r="C603" s="120"/>
      <c r="D603" s="162"/>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spans="1:46" ht="15.75" customHeight="1">
      <c r="A604" s="120"/>
      <c r="B604" s="120"/>
      <c r="C604" s="120"/>
      <c r="D604" s="162"/>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spans="1:46" ht="15.75" customHeight="1">
      <c r="A605" s="120"/>
      <c r="B605" s="120"/>
      <c r="C605" s="120"/>
      <c r="D605" s="162"/>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spans="1:46" ht="15.75" customHeight="1">
      <c r="A606" s="120"/>
      <c r="B606" s="120"/>
      <c r="C606" s="120"/>
      <c r="D606" s="162"/>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spans="1:46" ht="15.75" customHeight="1">
      <c r="A607" s="120"/>
      <c r="B607" s="120"/>
      <c r="C607" s="120"/>
      <c r="D607" s="162"/>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spans="1:46" ht="15.75" customHeight="1">
      <c r="A608" s="120"/>
      <c r="B608" s="120"/>
      <c r="C608" s="120"/>
      <c r="D608" s="162"/>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spans="1:46" ht="15.75" customHeight="1">
      <c r="A609" s="120"/>
      <c r="B609" s="120"/>
      <c r="C609" s="120"/>
      <c r="D609" s="162"/>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spans="1:46" ht="15.75" customHeight="1">
      <c r="A610" s="120"/>
      <c r="B610" s="120"/>
      <c r="C610" s="120"/>
      <c r="D610" s="162"/>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spans="1:46" ht="15.75" customHeight="1">
      <c r="A611" s="120"/>
      <c r="B611" s="120"/>
      <c r="C611" s="120"/>
      <c r="D611" s="162"/>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spans="1:46" ht="15.75" customHeight="1">
      <c r="A612" s="120"/>
      <c r="B612" s="120"/>
      <c r="C612" s="120"/>
      <c r="D612" s="162"/>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spans="1:46" ht="15.75" customHeight="1">
      <c r="A613" s="120"/>
      <c r="B613" s="120"/>
      <c r="C613" s="120"/>
      <c r="D613" s="162"/>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spans="1:46" ht="15.75" customHeight="1">
      <c r="A614" s="120"/>
      <c r="B614" s="120"/>
      <c r="C614" s="120"/>
      <c r="D614" s="162"/>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spans="1:46" ht="15.75" customHeight="1">
      <c r="A615" s="120"/>
      <c r="B615" s="120"/>
      <c r="C615" s="120"/>
      <c r="D615" s="162"/>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spans="1:46" ht="15.75" customHeight="1">
      <c r="A616" s="120"/>
      <c r="B616" s="120"/>
      <c r="C616" s="120"/>
      <c r="D616" s="162"/>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spans="1:46" ht="15.75" customHeight="1">
      <c r="A617" s="120"/>
      <c r="B617" s="120"/>
      <c r="C617" s="120"/>
      <c r="D617" s="162"/>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spans="1:46" ht="15.75" customHeight="1">
      <c r="A618" s="120"/>
      <c r="B618" s="120"/>
      <c r="C618" s="120"/>
      <c r="D618" s="162"/>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spans="1:46" ht="15.75" customHeight="1">
      <c r="A619" s="120"/>
      <c r="B619" s="120"/>
      <c r="C619" s="120"/>
      <c r="D619" s="162"/>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spans="1:46" ht="15.75" customHeight="1">
      <c r="A620" s="120"/>
      <c r="B620" s="120"/>
      <c r="C620" s="120"/>
      <c r="D620" s="162"/>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spans="1:46" ht="15.75" customHeight="1">
      <c r="A621" s="120"/>
      <c r="B621" s="120"/>
      <c r="C621" s="120"/>
      <c r="D621" s="162"/>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spans="1:46" ht="15.75" customHeight="1">
      <c r="A622" s="120"/>
      <c r="B622" s="120"/>
      <c r="C622" s="120"/>
      <c r="D622" s="162"/>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spans="1:46" ht="15.75" customHeight="1">
      <c r="A623" s="120"/>
      <c r="B623" s="120"/>
      <c r="C623" s="120"/>
      <c r="D623" s="162"/>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spans="1:46" ht="15.75" customHeight="1">
      <c r="A624" s="120"/>
      <c r="B624" s="120"/>
      <c r="C624" s="120"/>
      <c r="D624" s="162"/>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spans="1:46" ht="15.75" customHeight="1">
      <c r="A625" s="120"/>
      <c r="B625" s="120"/>
      <c r="C625" s="120"/>
      <c r="D625" s="162"/>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spans="1:46" ht="15.75" customHeight="1">
      <c r="A626" s="120"/>
      <c r="B626" s="120"/>
      <c r="C626" s="120"/>
      <c r="D626" s="162"/>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spans="1:46" ht="15.75" customHeight="1">
      <c r="A627" s="120"/>
      <c r="B627" s="120"/>
      <c r="C627" s="120"/>
      <c r="D627" s="162"/>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spans="1:46" ht="15.75" customHeight="1">
      <c r="A628" s="120"/>
      <c r="B628" s="120"/>
      <c r="C628" s="120"/>
      <c r="D628" s="162"/>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spans="1:46" ht="15.75" customHeight="1">
      <c r="A629" s="120"/>
      <c r="B629" s="120"/>
      <c r="C629" s="120"/>
      <c r="D629" s="162"/>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spans="1:46" ht="15.75" customHeight="1">
      <c r="A630" s="120"/>
      <c r="B630" s="120"/>
      <c r="C630" s="120"/>
      <c r="D630" s="162"/>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spans="1:46" ht="15.75" customHeight="1">
      <c r="A631" s="120"/>
      <c r="B631" s="120"/>
      <c r="C631" s="120"/>
      <c r="D631" s="162"/>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spans="1:46" ht="15.75" customHeight="1">
      <c r="A632" s="120"/>
      <c r="B632" s="120"/>
      <c r="C632" s="120"/>
      <c r="D632" s="162"/>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spans="1:46" ht="15.75" customHeight="1">
      <c r="A633" s="120"/>
      <c r="B633" s="120"/>
      <c r="C633" s="120"/>
      <c r="D633" s="162"/>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spans="1:46" ht="15.75" customHeight="1">
      <c r="A634" s="120"/>
      <c r="B634" s="120"/>
      <c r="C634" s="120"/>
      <c r="D634" s="162"/>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spans="1:46" ht="15.75" customHeight="1">
      <c r="A635" s="120"/>
      <c r="B635" s="120"/>
      <c r="C635" s="120"/>
      <c r="D635" s="162"/>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spans="1:46" ht="15.75" customHeight="1">
      <c r="A636" s="120"/>
      <c r="B636" s="120"/>
      <c r="C636" s="120"/>
      <c r="D636" s="162"/>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spans="1:46" ht="15.75" customHeight="1">
      <c r="A637" s="120"/>
      <c r="B637" s="120"/>
      <c r="C637" s="120"/>
      <c r="D637" s="162"/>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spans="1:46" ht="15.75" customHeight="1">
      <c r="A638" s="120"/>
      <c r="B638" s="120"/>
      <c r="C638" s="120"/>
      <c r="D638" s="162"/>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spans="1:46" ht="15.75" customHeight="1">
      <c r="A639" s="120"/>
      <c r="B639" s="120"/>
      <c r="C639" s="120"/>
      <c r="D639" s="162"/>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spans="1:46" ht="15.75" customHeight="1">
      <c r="A640" s="120"/>
      <c r="B640" s="120"/>
      <c r="C640" s="120"/>
      <c r="D640" s="162"/>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spans="1:46" ht="15.75" customHeight="1">
      <c r="A641" s="120"/>
      <c r="B641" s="120"/>
      <c r="C641" s="120"/>
      <c r="D641" s="162"/>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spans="1:46" ht="15.75" customHeight="1">
      <c r="A642" s="120"/>
      <c r="B642" s="120"/>
      <c r="C642" s="120"/>
      <c r="D642" s="162"/>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spans="1:46" ht="15.75" customHeight="1">
      <c r="A643" s="120"/>
      <c r="B643" s="120"/>
      <c r="C643" s="120"/>
      <c r="D643" s="162"/>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spans="1:46" ht="15.75" customHeight="1">
      <c r="A644" s="120"/>
      <c r="B644" s="120"/>
      <c r="C644" s="120"/>
      <c r="D644" s="162"/>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spans="1:46" ht="15.75" customHeight="1">
      <c r="A645" s="120"/>
      <c r="B645" s="120"/>
      <c r="C645" s="120"/>
      <c r="D645" s="162"/>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spans="1:46" ht="15.75" customHeight="1">
      <c r="A646" s="120"/>
      <c r="B646" s="120"/>
      <c r="C646" s="120"/>
      <c r="D646" s="162"/>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spans="1:46" ht="15.75" customHeight="1">
      <c r="A647" s="120"/>
      <c r="B647" s="120"/>
      <c r="C647" s="120"/>
      <c r="D647" s="162"/>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spans="1:46" ht="15.75" customHeight="1">
      <c r="A648" s="120"/>
      <c r="B648" s="120"/>
      <c r="C648" s="120"/>
      <c r="D648" s="162"/>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spans="1:46" ht="15.75" customHeight="1">
      <c r="A649" s="120"/>
      <c r="B649" s="120"/>
      <c r="C649" s="120"/>
      <c r="D649" s="162"/>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spans="1:46" ht="15.75" customHeight="1">
      <c r="A650" s="120"/>
      <c r="B650" s="120"/>
      <c r="C650" s="120"/>
      <c r="D650" s="162"/>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spans="1:46" ht="15.75" customHeight="1">
      <c r="A651" s="120"/>
      <c r="B651" s="120"/>
      <c r="C651" s="120"/>
      <c r="D651" s="162"/>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spans="1:46" ht="15.75" customHeight="1">
      <c r="A652" s="120"/>
      <c r="B652" s="120"/>
      <c r="C652" s="120"/>
      <c r="D652" s="162"/>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spans="1:46" ht="15.75" customHeight="1">
      <c r="A653" s="120"/>
      <c r="B653" s="120"/>
      <c r="C653" s="120"/>
      <c r="D653" s="162"/>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spans="1:46" ht="15.75" customHeight="1">
      <c r="A654" s="120"/>
      <c r="B654" s="120"/>
      <c r="C654" s="120"/>
      <c r="D654" s="162"/>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spans="1:46" ht="15.75" customHeight="1">
      <c r="A655" s="120"/>
      <c r="B655" s="120"/>
      <c r="C655" s="120"/>
      <c r="D655" s="162"/>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spans="1:46" ht="15.75" customHeight="1">
      <c r="A656" s="120"/>
      <c r="B656" s="120"/>
      <c r="C656" s="120"/>
      <c r="D656" s="162"/>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spans="1:46" ht="15.75" customHeight="1">
      <c r="A657" s="120"/>
      <c r="B657" s="120"/>
      <c r="C657" s="120"/>
      <c r="D657" s="162"/>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spans="1:46" ht="15.75" customHeight="1">
      <c r="A658" s="120"/>
      <c r="B658" s="120"/>
      <c r="C658" s="120"/>
      <c r="D658" s="162"/>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spans="1:46" ht="15.75" customHeight="1">
      <c r="A659" s="120"/>
      <c r="B659" s="120"/>
      <c r="C659" s="120"/>
      <c r="D659" s="162"/>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spans="1:46" ht="15.75" customHeight="1">
      <c r="A660" s="120"/>
      <c r="B660" s="120"/>
      <c r="C660" s="120"/>
      <c r="D660" s="162"/>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spans="1:46" ht="15.75" customHeight="1">
      <c r="A661" s="120"/>
      <c r="B661" s="120"/>
      <c r="C661" s="120"/>
      <c r="D661" s="162"/>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spans="1:46" ht="15.75" customHeight="1">
      <c r="A662" s="120"/>
      <c r="B662" s="120"/>
      <c r="C662" s="120"/>
      <c r="D662" s="162"/>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spans="1:46" ht="15.75" customHeight="1">
      <c r="A663" s="120"/>
      <c r="B663" s="120"/>
      <c r="C663" s="120"/>
      <c r="D663" s="162"/>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spans="1:46" ht="15.75" customHeight="1">
      <c r="A664" s="120"/>
      <c r="B664" s="120"/>
      <c r="C664" s="120"/>
      <c r="D664" s="162"/>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spans="1:46" ht="15.75" customHeight="1">
      <c r="A665" s="120"/>
      <c r="B665" s="120"/>
      <c r="C665" s="120"/>
      <c r="D665" s="162"/>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spans="1:46" ht="15.75" customHeight="1">
      <c r="A666" s="120"/>
      <c r="B666" s="120"/>
      <c r="C666" s="120"/>
      <c r="D666" s="162"/>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spans="1:46" ht="15.75" customHeight="1">
      <c r="A667" s="120"/>
      <c r="B667" s="120"/>
      <c r="C667" s="120"/>
      <c r="D667" s="162"/>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spans="1:46" ht="15.75" customHeight="1">
      <c r="A668" s="120"/>
      <c r="B668" s="120"/>
      <c r="C668" s="120"/>
      <c r="D668" s="162"/>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spans="1:46" ht="15.75" customHeight="1">
      <c r="A669" s="120"/>
      <c r="B669" s="120"/>
      <c r="C669" s="120"/>
      <c r="D669" s="162"/>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spans="1:46" ht="15.75" customHeight="1">
      <c r="A670" s="120"/>
      <c r="B670" s="120"/>
      <c r="C670" s="120"/>
      <c r="D670" s="162"/>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spans="1:46" ht="15.75" customHeight="1">
      <c r="A671" s="120"/>
      <c r="B671" s="120"/>
      <c r="C671" s="120"/>
      <c r="D671" s="162"/>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spans="1:46" ht="15.75" customHeight="1">
      <c r="A672" s="120"/>
      <c r="B672" s="120"/>
      <c r="C672" s="120"/>
      <c r="D672" s="162"/>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spans="1:46" ht="15.75" customHeight="1">
      <c r="A673" s="120"/>
      <c r="B673" s="120"/>
      <c r="C673" s="120"/>
      <c r="D673" s="162"/>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spans="1:46" ht="15.75" customHeight="1">
      <c r="A674" s="120"/>
      <c r="B674" s="120"/>
      <c r="C674" s="120"/>
      <c r="D674" s="162"/>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spans="1:46" ht="15.75" customHeight="1">
      <c r="A675" s="120"/>
      <c r="B675" s="120"/>
      <c r="C675" s="120"/>
      <c r="D675" s="162"/>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spans="1:46" ht="15.75" customHeight="1">
      <c r="A676" s="120"/>
      <c r="B676" s="120"/>
      <c r="C676" s="120"/>
      <c r="D676" s="162"/>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spans="1:46" ht="15.75" customHeight="1">
      <c r="A677" s="120"/>
      <c r="B677" s="120"/>
      <c r="C677" s="120"/>
      <c r="D677" s="162"/>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spans="1:46" ht="15.75" customHeight="1">
      <c r="A678" s="120"/>
      <c r="B678" s="120"/>
      <c r="C678" s="120"/>
      <c r="D678" s="162"/>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spans="1:46" ht="15.75" customHeight="1">
      <c r="A679" s="120"/>
      <c r="B679" s="120"/>
      <c r="C679" s="120"/>
      <c r="D679" s="162"/>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spans="1:46" ht="15.75" customHeight="1">
      <c r="A680" s="120"/>
      <c r="B680" s="120"/>
      <c r="C680" s="120"/>
      <c r="D680" s="162"/>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spans="1:46" ht="15.75" customHeight="1">
      <c r="A681" s="120"/>
      <c r="B681" s="120"/>
      <c r="C681" s="120"/>
      <c r="D681" s="162"/>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spans="1:46" ht="15.75" customHeight="1">
      <c r="A682" s="120"/>
      <c r="B682" s="120"/>
      <c r="C682" s="120"/>
      <c r="D682" s="162"/>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spans="1:46" ht="15.75" customHeight="1">
      <c r="A683" s="120"/>
      <c r="B683" s="120"/>
      <c r="C683" s="120"/>
      <c r="D683" s="162"/>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spans="1:46" ht="15.75" customHeight="1">
      <c r="A684" s="120"/>
      <c r="B684" s="120"/>
      <c r="C684" s="120"/>
      <c r="D684" s="162"/>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spans="1:46" ht="15.75" customHeight="1">
      <c r="A685" s="120"/>
      <c r="B685" s="120"/>
      <c r="C685" s="120"/>
      <c r="D685" s="162"/>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spans="1:46" ht="15.75" customHeight="1">
      <c r="A686" s="120"/>
      <c r="B686" s="120"/>
      <c r="C686" s="120"/>
      <c r="D686" s="162"/>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spans="1:46" ht="15.75" customHeight="1">
      <c r="A687" s="120"/>
      <c r="B687" s="120"/>
      <c r="C687" s="120"/>
      <c r="D687" s="162"/>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spans="1:46" ht="15.75" customHeight="1">
      <c r="A688" s="120"/>
      <c r="B688" s="120"/>
      <c r="C688" s="120"/>
      <c r="D688" s="162"/>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spans="1:46" ht="15.75" customHeight="1">
      <c r="A689" s="120"/>
      <c r="B689" s="120"/>
      <c r="C689" s="120"/>
      <c r="D689" s="162"/>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spans="1:46" ht="15.75" customHeight="1">
      <c r="A690" s="120"/>
      <c r="B690" s="120"/>
      <c r="C690" s="120"/>
      <c r="D690" s="162"/>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spans="1:46" ht="15.75" customHeight="1">
      <c r="A691" s="120"/>
      <c r="B691" s="120"/>
      <c r="C691" s="120"/>
      <c r="D691" s="162"/>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spans="1:46" ht="15.75" customHeight="1">
      <c r="A692" s="120"/>
      <c r="B692" s="120"/>
      <c r="C692" s="120"/>
      <c r="D692" s="162"/>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spans="1:46" ht="15.75" customHeight="1">
      <c r="A693" s="120"/>
      <c r="B693" s="120"/>
      <c r="C693" s="120"/>
      <c r="D693" s="162"/>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spans="1:46" ht="15.75" customHeight="1">
      <c r="A694" s="120"/>
      <c r="B694" s="120"/>
      <c r="C694" s="120"/>
      <c r="D694" s="162"/>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spans="1:46" ht="15.75" customHeight="1">
      <c r="A695" s="120"/>
      <c r="B695" s="120"/>
      <c r="C695" s="120"/>
      <c r="D695" s="162"/>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spans="1:46" ht="15.75" customHeight="1">
      <c r="A696" s="120"/>
      <c r="B696" s="120"/>
      <c r="C696" s="120"/>
      <c r="D696" s="162"/>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spans="1:46" ht="15.75" customHeight="1">
      <c r="A697" s="120"/>
      <c r="B697" s="120"/>
      <c r="C697" s="120"/>
      <c r="D697" s="162"/>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spans="1:46" ht="15.75" customHeight="1">
      <c r="A698" s="120"/>
      <c r="B698" s="120"/>
      <c r="C698" s="120"/>
      <c r="D698" s="162"/>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spans="1:46" ht="15.75" customHeight="1">
      <c r="A699" s="120"/>
      <c r="B699" s="120"/>
      <c r="C699" s="120"/>
      <c r="D699" s="162"/>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spans="1:46" ht="15.75" customHeight="1">
      <c r="A700" s="120"/>
      <c r="B700" s="120"/>
      <c r="C700" s="120"/>
      <c r="D700" s="162"/>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spans="1:46" ht="15.75" customHeight="1">
      <c r="A701" s="120"/>
      <c r="B701" s="120"/>
      <c r="C701" s="120"/>
      <c r="D701" s="162"/>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spans="1:46" ht="15.75" customHeight="1">
      <c r="A702" s="120"/>
      <c r="B702" s="120"/>
      <c r="C702" s="120"/>
      <c r="D702" s="162"/>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spans="1:46" ht="15.75" customHeight="1">
      <c r="A703" s="120"/>
      <c r="B703" s="120"/>
      <c r="C703" s="120"/>
      <c r="D703" s="162"/>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spans="1:46" ht="15.75" customHeight="1">
      <c r="A704" s="120"/>
      <c r="B704" s="120"/>
      <c r="C704" s="120"/>
      <c r="D704" s="162"/>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spans="1:46" ht="15.75" customHeight="1">
      <c r="A705" s="120"/>
      <c r="B705" s="120"/>
      <c r="C705" s="120"/>
      <c r="D705" s="162"/>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spans="1:46" ht="15.75" customHeight="1">
      <c r="A706" s="120"/>
      <c r="B706" s="120"/>
      <c r="C706" s="120"/>
      <c r="D706" s="162"/>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spans="1:46" ht="15.75" customHeight="1">
      <c r="A707" s="120"/>
      <c r="B707" s="120"/>
      <c r="C707" s="120"/>
      <c r="D707" s="162"/>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spans="1:46" ht="15.75" customHeight="1">
      <c r="A708" s="120"/>
      <c r="B708" s="120"/>
      <c r="C708" s="120"/>
      <c r="D708" s="162"/>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spans="1:46" ht="15.75" customHeight="1">
      <c r="A709" s="120"/>
      <c r="B709" s="120"/>
      <c r="C709" s="120"/>
      <c r="D709" s="162"/>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spans="1:46" ht="15.75" customHeight="1">
      <c r="A710" s="120"/>
      <c r="B710" s="120"/>
      <c r="C710" s="120"/>
      <c r="D710" s="162"/>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spans="1:46" ht="15.75" customHeight="1">
      <c r="A711" s="120"/>
      <c r="B711" s="120"/>
      <c r="C711" s="120"/>
      <c r="D711" s="162"/>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spans="1:46" ht="15.75" customHeight="1">
      <c r="A712" s="120"/>
      <c r="B712" s="120"/>
      <c r="C712" s="120"/>
      <c r="D712" s="162"/>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spans="1:46" ht="15.75" customHeight="1">
      <c r="A713" s="120"/>
      <c r="B713" s="120"/>
      <c r="C713" s="120"/>
      <c r="D713" s="162"/>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spans="1:46" ht="15.75" customHeight="1">
      <c r="A714" s="120"/>
      <c r="B714" s="120"/>
      <c r="C714" s="120"/>
      <c r="D714" s="162"/>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spans="1:46" ht="15.75" customHeight="1">
      <c r="A715" s="120"/>
      <c r="B715" s="120"/>
      <c r="C715" s="120"/>
      <c r="D715" s="162"/>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spans="1:46" ht="15.75" customHeight="1">
      <c r="A716" s="120"/>
      <c r="B716" s="120"/>
      <c r="C716" s="120"/>
      <c r="D716" s="162"/>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spans="1:46" ht="15.75" customHeight="1">
      <c r="A717" s="120"/>
      <c r="B717" s="120"/>
      <c r="C717" s="120"/>
      <c r="D717" s="162"/>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spans="1:46" ht="15.75" customHeight="1">
      <c r="A718" s="120"/>
      <c r="B718" s="120"/>
      <c r="C718" s="120"/>
      <c r="D718" s="162"/>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spans="1:46" ht="15.75" customHeight="1">
      <c r="A719" s="120"/>
      <c r="B719" s="120"/>
      <c r="C719" s="120"/>
      <c r="D719" s="162"/>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spans="1:46" ht="15.75" customHeight="1">
      <c r="A720" s="120"/>
      <c r="B720" s="120"/>
      <c r="C720" s="120"/>
      <c r="D720" s="162"/>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spans="1:46" ht="15.75" customHeight="1">
      <c r="A721" s="120"/>
      <c r="B721" s="120"/>
      <c r="C721" s="120"/>
      <c r="D721" s="162"/>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spans="1:46" ht="15.75" customHeight="1">
      <c r="A722" s="120"/>
      <c r="B722" s="120"/>
      <c r="C722" s="120"/>
      <c r="D722" s="162"/>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spans="1:46" ht="15.75" customHeight="1">
      <c r="A723" s="120"/>
      <c r="B723" s="120"/>
      <c r="C723" s="120"/>
      <c r="D723" s="162"/>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spans="1:46" ht="15.75" customHeight="1">
      <c r="A724" s="120"/>
      <c r="B724" s="120"/>
      <c r="C724" s="120"/>
      <c r="D724" s="162"/>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spans="1:46" ht="15.75" customHeight="1">
      <c r="A725" s="120"/>
      <c r="B725" s="120"/>
      <c r="C725" s="120"/>
      <c r="D725" s="162"/>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spans="1:46" ht="15.75" customHeight="1">
      <c r="A726" s="120"/>
      <c r="B726" s="120"/>
      <c r="C726" s="120"/>
      <c r="D726" s="162"/>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spans="1:46" ht="15.75" customHeight="1">
      <c r="A727" s="120"/>
      <c r="B727" s="120"/>
      <c r="C727" s="120"/>
      <c r="D727" s="162"/>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spans="1:46" ht="15.75" customHeight="1">
      <c r="A728" s="120"/>
      <c r="B728" s="120"/>
      <c r="C728" s="120"/>
      <c r="D728" s="162"/>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spans="1:46" ht="15.75" customHeight="1">
      <c r="A729" s="120"/>
      <c r="B729" s="120"/>
      <c r="C729" s="120"/>
      <c r="D729" s="162"/>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spans="1:46" ht="15.75" customHeight="1">
      <c r="A730" s="120"/>
      <c r="B730" s="120"/>
      <c r="C730" s="120"/>
      <c r="D730" s="162"/>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spans="1:46" ht="15.75" customHeight="1">
      <c r="A731" s="120"/>
      <c r="B731" s="120"/>
      <c r="C731" s="120"/>
      <c r="D731" s="162"/>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spans="1:46" ht="15.75" customHeight="1">
      <c r="A732" s="120"/>
      <c r="B732" s="120"/>
      <c r="C732" s="120"/>
      <c r="D732" s="162"/>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spans="1:46" ht="15.75" customHeight="1">
      <c r="A733" s="120"/>
      <c r="B733" s="120"/>
      <c r="C733" s="120"/>
      <c r="D733" s="162"/>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spans="1:46" ht="15.75" customHeight="1">
      <c r="A734" s="120"/>
      <c r="B734" s="120"/>
      <c r="C734" s="120"/>
      <c r="D734" s="162"/>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spans="1:46" ht="15.75" customHeight="1">
      <c r="A735" s="120"/>
      <c r="B735" s="120"/>
      <c r="C735" s="120"/>
      <c r="D735" s="162"/>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spans="1:46" ht="15.75" customHeight="1">
      <c r="A736" s="120"/>
      <c r="B736" s="120"/>
      <c r="C736" s="120"/>
      <c r="D736" s="162"/>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spans="1:46" ht="15.75" customHeight="1">
      <c r="A737" s="120"/>
      <c r="B737" s="120"/>
      <c r="C737" s="120"/>
      <c r="D737" s="162"/>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spans="1:46" ht="15.75" customHeight="1">
      <c r="A738" s="120"/>
      <c r="B738" s="120"/>
      <c r="C738" s="120"/>
      <c r="D738" s="162"/>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spans="1:46" ht="15.75" customHeight="1">
      <c r="A739" s="120"/>
      <c r="B739" s="120"/>
      <c r="C739" s="120"/>
      <c r="D739" s="162"/>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spans="1:46" ht="15.75" customHeight="1">
      <c r="A740" s="120"/>
      <c r="B740" s="120"/>
      <c r="C740" s="120"/>
      <c r="D740" s="162"/>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spans="1:46" ht="15.75" customHeight="1">
      <c r="A741" s="120"/>
      <c r="B741" s="120"/>
      <c r="C741" s="120"/>
      <c r="D741" s="162"/>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spans="1:46" ht="15.75" customHeight="1">
      <c r="A742" s="120"/>
      <c r="B742" s="120"/>
      <c r="C742" s="120"/>
      <c r="D742" s="162"/>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spans="1:46" ht="15.75" customHeight="1">
      <c r="A743" s="120"/>
      <c r="B743" s="120"/>
      <c r="C743" s="120"/>
      <c r="D743" s="162"/>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spans="1:46" ht="15.75" customHeight="1">
      <c r="A744" s="120"/>
      <c r="B744" s="120"/>
      <c r="C744" s="120"/>
      <c r="D744" s="162"/>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spans="1:46" ht="15.75" customHeight="1">
      <c r="A745" s="120"/>
      <c r="B745" s="120"/>
      <c r="C745" s="120"/>
      <c r="D745" s="162"/>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spans="1:46" ht="15.75" customHeight="1">
      <c r="A746" s="120"/>
      <c r="B746" s="120"/>
      <c r="C746" s="120"/>
      <c r="D746" s="162"/>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spans="1:46" ht="15.75" customHeight="1">
      <c r="A747" s="120"/>
      <c r="B747" s="120"/>
      <c r="C747" s="120"/>
      <c r="D747" s="162"/>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spans="1:46" ht="15.75" customHeight="1">
      <c r="A748" s="120"/>
      <c r="B748" s="120"/>
      <c r="C748" s="120"/>
      <c r="D748" s="162"/>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spans="1:46" ht="15.75" customHeight="1">
      <c r="A749" s="120"/>
      <c r="B749" s="120"/>
      <c r="C749" s="120"/>
      <c r="D749" s="162"/>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spans="1:46" ht="15.75" customHeight="1">
      <c r="A750" s="120"/>
      <c r="B750" s="120"/>
      <c r="C750" s="120"/>
      <c r="D750" s="162"/>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spans="1:46" ht="15.75" customHeight="1">
      <c r="A751" s="120"/>
      <c r="B751" s="120"/>
      <c r="C751" s="120"/>
      <c r="D751" s="162"/>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spans="1:46" ht="15.75" customHeight="1">
      <c r="A752" s="120"/>
      <c r="B752" s="120"/>
      <c r="C752" s="120"/>
      <c r="D752" s="162"/>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spans="1:46" ht="15.75" customHeight="1">
      <c r="A753" s="120"/>
      <c r="B753" s="120"/>
      <c r="C753" s="120"/>
      <c r="D753" s="162"/>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spans="1:46" ht="15.75" customHeight="1">
      <c r="A754" s="120"/>
      <c r="B754" s="120"/>
      <c r="C754" s="120"/>
      <c r="D754" s="162"/>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spans="1:46" ht="15.75" customHeight="1">
      <c r="A755" s="120"/>
      <c r="B755" s="120"/>
      <c r="C755" s="120"/>
      <c r="D755" s="162"/>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spans="1:46" ht="15.75" customHeight="1">
      <c r="A756" s="120"/>
      <c r="B756" s="120"/>
      <c r="C756" s="120"/>
      <c r="D756" s="162"/>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spans="1:46" ht="15.75" customHeight="1">
      <c r="A757" s="120"/>
      <c r="B757" s="120"/>
      <c r="C757" s="120"/>
      <c r="D757" s="162"/>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spans="1:46" ht="15.75" customHeight="1">
      <c r="A758" s="120"/>
      <c r="B758" s="120"/>
      <c r="C758" s="120"/>
      <c r="D758" s="162"/>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spans="1:46" ht="15.75" customHeight="1">
      <c r="A759" s="120"/>
      <c r="B759" s="120"/>
      <c r="C759" s="120"/>
      <c r="D759" s="162"/>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spans="1:46" ht="15.75" customHeight="1">
      <c r="A760" s="120"/>
      <c r="B760" s="120"/>
      <c r="C760" s="120"/>
      <c r="D760" s="162"/>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spans="1:46" ht="15.75" customHeight="1">
      <c r="A761" s="120"/>
      <c r="B761" s="120"/>
      <c r="C761" s="120"/>
      <c r="D761" s="162"/>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spans="1:46" ht="15.75" customHeight="1">
      <c r="A762" s="120"/>
      <c r="B762" s="120"/>
      <c r="C762" s="120"/>
      <c r="D762" s="162"/>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spans="1:46" ht="15.75" customHeight="1">
      <c r="A763" s="120"/>
      <c r="B763" s="120"/>
      <c r="C763" s="120"/>
      <c r="D763" s="162"/>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spans="1:46" ht="15.75" customHeight="1">
      <c r="A764" s="120"/>
      <c r="B764" s="120"/>
      <c r="C764" s="120"/>
      <c r="D764" s="162"/>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spans="1:46" ht="15.75" customHeight="1">
      <c r="A765" s="120"/>
      <c r="B765" s="120"/>
      <c r="C765" s="120"/>
      <c r="D765" s="162"/>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spans="1:46" ht="15.75" customHeight="1">
      <c r="A766" s="120"/>
      <c r="B766" s="120"/>
      <c r="C766" s="120"/>
      <c r="D766" s="162"/>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spans="1:46" ht="15.75" customHeight="1">
      <c r="A767" s="120"/>
      <c r="B767" s="120"/>
      <c r="C767" s="120"/>
      <c r="D767" s="162"/>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spans="1:46" ht="15.75" customHeight="1">
      <c r="A768" s="120"/>
      <c r="B768" s="120"/>
      <c r="C768" s="120"/>
      <c r="D768" s="162"/>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spans="1:46" ht="15.75" customHeight="1">
      <c r="A769" s="120"/>
      <c r="B769" s="120"/>
      <c r="C769" s="120"/>
      <c r="D769" s="162"/>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spans="1:46" ht="15.75" customHeight="1">
      <c r="A770" s="120"/>
      <c r="B770" s="120"/>
      <c r="C770" s="120"/>
      <c r="D770" s="162"/>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spans="1:46" ht="15.75" customHeight="1">
      <c r="A771" s="120"/>
      <c r="B771" s="120"/>
      <c r="C771" s="120"/>
      <c r="D771" s="162"/>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spans="1:46" ht="15.75" customHeight="1">
      <c r="A772" s="120"/>
      <c r="B772" s="120"/>
      <c r="C772" s="120"/>
      <c r="D772" s="162"/>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spans="1:46" ht="15.75" customHeight="1">
      <c r="A773" s="120"/>
      <c r="B773" s="120"/>
      <c r="C773" s="120"/>
      <c r="D773" s="162"/>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spans="1:46" ht="15.75" customHeight="1">
      <c r="A774" s="120"/>
      <c r="B774" s="120"/>
      <c r="C774" s="120"/>
      <c r="D774" s="162"/>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spans="1:46" ht="15.75" customHeight="1">
      <c r="A775" s="120"/>
      <c r="B775" s="120"/>
      <c r="C775" s="120"/>
      <c r="D775" s="162"/>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spans="1:46" ht="15.75" customHeight="1">
      <c r="A776" s="120"/>
      <c r="B776" s="120"/>
      <c r="C776" s="120"/>
      <c r="D776" s="162"/>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spans="1:46" ht="15.75" customHeight="1">
      <c r="A777" s="120"/>
      <c r="B777" s="120"/>
      <c r="C777" s="120"/>
      <c r="D777" s="162"/>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spans="1:46" ht="15.75" customHeight="1">
      <c r="A778" s="120"/>
      <c r="B778" s="120"/>
      <c r="C778" s="120"/>
      <c r="D778" s="162"/>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spans="1:46" ht="15.75" customHeight="1">
      <c r="A779" s="120"/>
      <c r="B779" s="120"/>
      <c r="C779" s="120"/>
      <c r="D779" s="162"/>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spans="1:46" ht="15.75" customHeight="1">
      <c r="A780" s="120"/>
      <c r="B780" s="120"/>
      <c r="C780" s="120"/>
      <c r="D780" s="162"/>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spans="1:46" ht="15.75" customHeight="1">
      <c r="A781" s="120"/>
      <c r="B781" s="120"/>
      <c r="C781" s="120"/>
      <c r="D781" s="162"/>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spans="1:46" ht="15.75" customHeight="1">
      <c r="A782" s="120"/>
      <c r="B782" s="120"/>
      <c r="C782" s="120"/>
      <c r="D782" s="162"/>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spans="1:46" ht="15.75" customHeight="1">
      <c r="A783" s="120"/>
      <c r="B783" s="120"/>
      <c r="C783" s="120"/>
      <c r="D783" s="162"/>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spans="1:46" ht="15.75" customHeight="1">
      <c r="A784" s="120"/>
      <c r="B784" s="120"/>
      <c r="C784" s="120"/>
      <c r="D784" s="162"/>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spans="1:46" ht="15.75" customHeight="1">
      <c r="A785" s="120"/>
      <c r="B785" s="120"/>
      <c r="C785" s="120"/>
      <c r="D785" s="162"/>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spans="1:46" ht="15.75" customHeight="1">
      <c r="A786" s="120"/>
      <c r="B786" s="120"/>
      <c r="C786" s="120"/>
      <c r="D786" s="162"/>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spans="1:46" ht="15.75" customHeight="1">
      <c r="A787" s="120"/>
      <c r="B787" s="120"/>
      <c r="C787" s="120"/>
      <c r="D787" s="162"/>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spans="1:46" ht="15.75" customHeight="1">
      <c r="A788" s="120"/>
      <c r="B788" s="120"/>
      <c r="C788" s="120"/>
      <c r="D788" s="162"/>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spans="1:46" ht="15.75" customHeight="1">
      <c r="A789" s="120"/>
      <c r="B789" s="120"/>
      <c r="C789" s="120"/>
      <c r="D789" s="162"/>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spans="1:46" ht="15.75" customHeight="1">
      <c r="A790" s="120"/>
      <c r="B790" s="120"/>
      <c r="C790" s="120"/>
      <c r="D790" s="162"/>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spans="1:46" ht="15.75" customHeight="1">
      <c r="A791" s="120"/>
      <c r="B791" s="120"/>
      <c r="C791" s="120"/>
      <c r="D791" s="162"/>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spans="1:46" ht="15.75" customHeight="1">
      <c r="A792" s="120"/>
      <c r="B792" s="120"/>
      <c r="C792" s="120"/>
      <c r="D792" s="162"/>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spans="1:46" ht="15.75" customHeight="1">
      <c r="A793" s="120"/>
      <c r="B793" s="120"/>
      <c r="C793" s="120"/>
      <c r="D793" s="162"/>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spans="1:46" ht="15.75" customHeight="1">
      <c r="A794" s="120"/>
      <c r="B794" s="120"/>
      <c r="C794" s="120"/>
      <c r="D794" s="162"/>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spans="1:46" ht="15.75" customHeight="1">
      <c r="A795" s="120"/>
      <c r="B795" s="120"/>
      <c r="C795" s="120"/>
      <c r="D795" s="162"/>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spans="1:46" ht="15.75" customHeight="1">
      <c r="A796" s="120"/>
      <c r="B796" s="120"/>
      <c r="C796" s="120"/>
      <c r="D796" s="162"/>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spans="1:46" ht="15.75" customHeight="1">
      <c r="A797" s="120"/>
      <c r="B797" s="120"/>
      <c r="C797" s="120"/>
      <c r="D797" s="162"/>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spans="1:46" ht="15.75" customHeight="1">
      <c r="A798" s="120"/>
      <c r="B798" s="120"/>
      <c r="C798" s="120"/>
      <c r="D798" s="162"/>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spans="1:46" ht="15.75" customHeight="1">
      <c r="A799" s="120"/>
      <c r="B799" s="120"/>
      <c r="C799" s="120"/>
      <c r="D799" s="162"/>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spans="1:46" ht="15.75" customHeight="1">
      <c r="A800" s="120"/>
      <c r="B800" s="120"/>
      <c r="C800" s="120"/>
      <c r="D800" s="162"/>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spans="1:46" ht="15.75" customHeight="1">
      <c r="A801" s="120"/>
      <c r="B801" s="120"/>
      <c r="C801" s="120"/>
      <c r="D801" s="162"/>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spans="1:46" ht="15.75" customHeight="1">
      <c r="A802" s="120"/>
      <c r="B802" s="120"/>
      <c r="C802" s="120"/>
      <c r="D802" s="162"/>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spans="1:46" ht="15.75" customHeight="1">
      <c r="A803" s="120"/>
      <c r="B803" s="120"/>
      <c r="C803" s="120"/>
      <c r="D803" s="162"/>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spans="1:46" ht="15.75" customHeight="1">
      <c r="A804" s="120"/>
      <c r="B804" s="120"/>
      <c r="C804" s="120"/>
      <c r="D804" s="162"/>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spans="1:46" ht="15.75" customHeight="1">
      <c r="A805" s="120"/>
      <c r="B805" s="120"/>
      <c r="C805" s="120"/>
      <c r="D805" s="162"/>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spans="1:46" ht="15.75" customHeight="1">
      <c r="A806" s="120"/>
      <c r="B806" s="120"/>
      <c r="C806" s="120"/>
      <c r="D806" s="162"/>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spans="1:46" ht="15.75" customHeight="1">
      <c r="A807" s="120"/>
      <c r="B807" s="120"/>
      <c r="C807" s="120"/>
      <c r="D807" s="162"/>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spans="1:46" ht="15.75" customHeight="1">
      <c r="A808" s="120"/>
      <c r="B808" s="120"/>
      <c r="C808" s="120"/>
      <c r="D808" s="162"/>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spans="1:46" ht="15.75" customHeight="1">
      <c r="A809" s="120"/>
      <c r="B809" s="120"/>
      <c r="C809" s="120"/>
      <c r="D809" s="162"/>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spans="1:46" ht="15.75" customHeight="1">
      <c r="A810" s="120"/>
      <c r="B810" s="120"/>
      <c r="C810" s="120"/>
      <c r="D810" s="162"/>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spans="1:46" ht="15.75" customHeight="1">
      <c r="A811" s="120"/>
      <c r="B811" s="120"/>
      <c r="C811" s="120"/>
      <c r="D811" s="162"/>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spans="1:46" ht="15.75" customHeight="1">
      <c r="A812" s="120"/>
      <c r="B812" s="120"/>
      <c r="C812" s="120"/>
      <c r="D812" s="162"/>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spans="1:46" ht="15.75" customHeight="1">
      <c r="A813" s="120"/>
      <c r="B813" s="120"/>
      <c r="C813" s="120"/>
      <c r="D813" s="162"/>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spans="1:46" ht="15.75" customHeight="1">
      <c r="A814" s="120"/>
      <c r="B814" s="120"/>
      <c r="C814" s="120"/>
      <c r="D814" s="162"/>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spans="1:46" ht="15.75" customHeight="1">
      <c r="A815" s="120"/>
      <c r="B815" s="120"/>
      <c r="C815" s="120"/>
      <c r="D815" s="162"/>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spans="1:46" ht="15.75" customHeight="1">
      <c r="A816" s="120"/>
      <c r="B816" s="120"/>
      <c r="C816" s="120"/>
      <c r="D816" s="162"/>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spans="1:46" ht="15.75" customHeight="1">
      <c r="A817" s="120"/>
      <c r="B817" s="120"/>
      <c r="C817" s="120"/>
      <c r="D817" s="162"/>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spans="1:46" ht="15.75" customHeight="1">
      <c r="A818" s="120"/>
      <c r="B818" s="120"/>
      <c r="C818" s="120"/>
      <c r="D818" s="162"/>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spans="1:46" ht="15.75" customHeight="1">
      <c r="A819" s="120"/>
      <c r="B819" s="120"/>
      <c r="C819" s="120"/>
      <c r="D819" s="162"/>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spans="1:46" ht="15.75" customHeight="1">
      <c r="A820" s="120"/>
      <c r="B820" s="120"/>
      <c r="C820" s="120"/>
      <c r="D820" s="162"/>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spans="1:46" ht="15.75" customHeight="1">
      <c r="A821" s="120"/>
      <c r="B821" s="120"/>
      <c r="C821" s="120"/>
      <c r="D821" s="162"/>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spans="1:46" ht="15.75" customHeight="1">
      <c r="A822" s="120"/>
      <c r="B822" s="120"/>
      <c r="C822" s="120"/>
      <c r="D822" s="162"/>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spans="1:46" ht="15.75" customHeight="1">
      <c r="A823" s="120"/>
      <c r="B823" s="120"/>
      <c r="C823" s="120"/>
      <c r="D823" s="162"/>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spans="1:46" ht="15.75" customHeight="1">
      <c r="A824" s="120"/>
      <c r="B824" s="120"/>
      <c r="C824" s="120"/>
      <c r="D824" s="162"/>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spans="1:46" ht="15.75" customHeight="1">
      <c r="A825" s="120"/>
      <c r="B825" s="120"/>
      <c r="C825" s="120"/>
      <c r="D825" s="162"/>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spans="1:46" ht="15.75" customHeight="1">
      <c r="A826" s="120"/>
      <c r="B826" s="120"/>
      <c r="C826" s="120"/>
      <c r="D826" s="162"/>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spans="1:46" ht="15.75" customHeight="1">
      <c r="A827" s="120"/>
      <c r="B827" s="120"/>
      <c r="C827" s="120"/>
      <c r="D827" s="162"/>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spans="1:46" ht="15.75" customHeight="1">
      <c r="A828" s="120"/>
      <c r="B828" s="120"/>
      <c r="C828" s="120"/>
      <c r="D828" s="162"/>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spans="1:46" ht="15.75" customHeight="1">
      <c r="A829" s="120"/>
      <c r="B829" s="120"/>
      <c r="C829" s="120"/>
      <c r="D829" s="162"/>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spans="1:46" ht="15.75" customHeight="1">
      <c r="A830" s="120"/>
      <c r="B830" s="120"/>
      <c r="C830" s="120"/>
      <c r="D830" s="162"/>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spans="1:46" ht="15.75" customHeight="1">
      <c r="A831" s="120"/>
      <c r="B831" s="120"/>
      <c r="C831" s="120"/>
      <c r="D831" s="162"/>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spans="1:46" ht="15.75" customHeight="1">
      <c r="A832" s="120"/>
      <c r="B832" s="120"/>
      <c r="C832" s="120"/>
      <c r="D832" s="162"/>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spans="1:46" ht="15.75" customHeight="1">
      <c r="A833" s="120"/>
      <c r="B833" s="120"/>
      <c r="C833" s="120"/>
      <c r="D833" s="162"/>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spans="1:46" ht="15.75" customHeight="1">
      <c r="A834" s="120"/>
      <c r="B834" s="120"/>
      <c r="C834" s="120"/>
      <c r="D834" s="162"/>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spans="1:46" ht="15.75" customHeight="1">
      <c r="A835" s="120"/>
      <c r="B835" s="120"/>
      <c r="C835" s="120"/>
      <c r="D835" s="162"/>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spans="1:46" ht="15.75" customHeight="1">
      <c r="A836" s="120"/>
      <c r="B836" s="120"/>
      <c r="C836" s="120"/>
      <c r="D836" s="162"/>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spans="1:46" ht="15.75" customHeight="1">
      <c r="A837" s="120"/>
      <c r="B837" s="120"/>
      <c r="C837" s="120"/>
      <c r="D837" s="162"/>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spans="1:46" ht="15.75" customHeight="1">
      <c r="A838" s="120"/>
      <c r="B838" s="120"/>
      <c r="C838" s="120"/>
      <c r="D838" s="162"/>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spans="1:46" ht="15.75" customHeight="1">
      <c r="A839" s="120"/>
      <c r="B839" s="120"/>
      <c r="C839" s="120"/>
      <c r="D839" s="162"/>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spans="1:46" ht="15.75" customHeight="1">
      <c r="A840" s="120"/>
      <c r="B840" s="120"/>
      <c r="C840" s="120"/>
      <c r="D840" s="162"/>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spans="1:46" ht="15.75" customHeight="1">
      <c r="A841" s="120"/>
      <c r="B841" s="120"/>
      <c r="C841" s="120"/>
      <c r="D841" s="162"/>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spans="1:46" ht="15.75" customHeight="1">
      <c r="A842" s="120"/>
      <c r="B842" s="120"/>
      <c r="C842" s="120"/>
      <c r="D842" s="162"/>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spans="1:46" ht="15.75" customHeight="1">
      <c r="A843" s="120"/>
      <c r="B843" s="120"/>
      <c r="C843" s="120"/>
      <c r="D843" s="162"/>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spans="1:46" ht="15.75" customHeight="1">
      <c r="A844" s="120"/>
      <c r="B844" s="120"/>
      <c r="C844" s="120"/>
      <c r="D844" s="162"/>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spans="1:46" ht="15.75" customHeight="1">
      <c r="A845" s="120"/>
      <c r="B845" s="120"/>
      <c r="C845" s="120"/>
      <c r="D845" s="162"/>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spans="1:46" ht="15.75" customHeight="1">
      <c r="A846" s="120"/>
      <c r="B846" s="120"/>
      <c r="C846" s="120"/>
      <c r="D846" s="162"/>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spans="1:46" ht="15.75" customHeight="1">
      <c r="A847" s="120"/>
      <c r="B847" s="120"/>
      <c r="C847" s="120"/>
      <c r="D847" s="162"/>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spans="1:46" ht="15.75" customHeight="1">
      <c r="A848" s="120"/>
      <c r="B848" s="120"/>
      <c r="C848" s="120"/>
      <c r="D848" s="162"/>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spans="1:46" ht="15.75" customHeight="1">
      <c r="A849" s="120"/>
      <c r="B849" s="120"/>
      <c r="C849" s="120"/>
      <c r="D849" s="162"/>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spans="1:46" ht="15.75" customHeight="1">
      <c r="A850" s="120"/>
      <c r="B850" s="120"/>
      <c r="C850" s="120"/>
      <c r="D850" s="162"/>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spans="1:46" ht="15.75" customHeight="1">
      <c r="A851" s="120"/>
      <c r="B851" s="120"/>
      <c r="C851" s="120"/>
      <c r="D851" s="162"/>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spans="1:46" ht="15.75" customHeight="1">
      <c r="A852" s="120"/>
      <c r="B852" s="120"/>
      <c r="C852" s="120"/>
      <c r="D852" s="162"/>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spans="1:46" ht="15.75" customHeight="1">
      <c r="A853" s="120"/>
      <c r="B853" s="120"/>
      <c r="C853" s="120"/>
      <c r="D853" s="162"/>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spans="1:46" ht="15.75" customHeight="1">
      <c r="A854" s="120"/>
      <c r="B854" s="120"/>
      <c r="C854" s="120"/>
      <c r="D854" s="162"/>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spans="1:46" ht="15.75" customHeight="1">
      <c r="A855" s="120"/>
      <c r="B855" s="120"/>
      <c r="C855" s="120"/>
      <c r="D855" s="162"/>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spans="1:46" ht="15.75" customHeight="1">
      <c r="A856" s="120"/>
      <c r="B856" s="120"/>
      <c r="C856" s="120"/>
      <c r="D856" s="162"/>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spans="1:46" ht="15.75" customHeight="1">
      <c r="A857" s="120"/>
      <c r="B857" s="120"/>
      <c r="C857" s="120"/>
      <c r="D857" s="162"/>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spans="1:46" ht="15.75" customHeight="1">
      <c r="A858" s="120"/>
      <c r="B858" s="120"/>
      <c r="C858" s="120"/>
      <c r="D858" s="162"/>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spans="1:46" ht="15.75" customHeight="1">
      <c r="A859" s="120"/>
      <c r="B859" s="120"/>
      <c r="C859" s="120"/>
      <c r="D859" s="162"/>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spans="1:46" ht="15.75" customHeight="1">
      <c r="A860" s="120"/>
      <c r="B860" s="120"/>
      <c r="C860" s="120"/>
      <c r="D860" s="162"/>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spans="1:46" ht="15.75" customHeight="1">
      <c r="A861" s="120"/>
      <c r="B861" s="120"/>
      <c r="C861" s="120"/>
      <c r="D861" s="162"/>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spans="1:46" ht="15.75" customHeight="1">
      <c r="A862" s="120"/>
      <c r="B862" s="120"/>
      <c r="C862" s="120"/>
      <c r="D862" s="162"/>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spans="1:46" ht="15.75" customHeight="1">
      <c r="A863" s="120"/>
      <c r="B863" s="120"/>
      <c r="C863" s="120"/>
      <c r="D863" s="162"/>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spans="1:46" ht="15.75" customHeight="1">
      <c r="A864" s="120"/>
      <c r="B864" s="120"/>
      <c r="C864" s="120"/>
      <c r="D864" s="162"/>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spans="1:46" ht="15.75" customHeight="1">
      <c r="A865" s="120"/>
      <c r="B865" s="120"/>
      <c r="C865" s="120"/>
      <c r="D865" s="162"/>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spans="1:46" ht="15.75" customHeight="1">
      <c r="A866" s="120"/>
      <c r="B866" s="120"/>
      <c r="C866" s="120"/>
      <c r="D866" s="162"/>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spans="1:46" ht="15.75" customHeight="1">
      <c r="A867" s="120"/>
      <c r="B867" s="120"/>
      <c r="C867" s="120"/>
      <c r="D867" s="162"/>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spans="1:46" ht="15.75" customHeight="1">
      <c r="A868" s="120"/>
      <c r="B868" s="120"/>
      <c r="C868" s="120"/>
      <c r="D868" s="162"/>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spans="1:46" ht="15.75" customHeight="1">
      <c r="A869" s="120"/>
      <c r="B869" s="120"/>
      <c r="C869" s="120"/>
      <c r="D869" s="162"/>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spans="1:46" ht="15.75" customHeight="1">
      <c r="A870" s="120"/>
      <c r="B870" s="120"/>
      <c r="C870" s="120"/>
      <c r="D870" s="162"/>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spans="1:46" ht="15.75" customHeight="1">
      <c r="A871" s="120"/>
      <c r="B871" s="120"/>
      <c r="C871" s="120"/>
      <c r="D871" s="162"/>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spans="1:46" ht="15.75" customHeight="1">
      <c r="A872" s="120"/>
      <c r="B872" s="120"/>
      <c r="C872" s="120"/>
      <c r="D872" s="162"/>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spans="1:46" ht="15.75" customHeight="1">
      <c r="A873" s="120"/>
      <c r="B873" s="120"/>
      <c r="C873" s="120"/>
      <c r="D873" s="162"/>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spans="1:46" ht="15.75" customHeight="1">
      <c r="A874" s="120"/>
      <c r="B874" s="120"/>
      <c r="C874" s="120"/>
      <c r="D874" s="162"/>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spans="1:46" ht="15.75" customHeight="1">
      <c r="A875" s="120"/>
      <c r="B875" s="120"/>
      <c r="C875" s="120"/>
      <c r="D875" s="162"/>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spans="1:46" ht="15.75" customHeight="1">
      <c r="A876" s="120"/>
      <c r="B876" s="120"/>
      <c r="C876" s="120"/>
      <c r="D876" s="162"/>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spans="1:46" ht="15.75" customHeight="1">
      <c r="A877" s="120"/>
      <c r="B877" s="120"/>
      <c r="C877" s="120"/>
      <c r="D877" s="162"/>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spans="1:46" ht="15.75" customHeight="1">
      <c r="A878" s="120"/>
      <c r="B878" s="120"/>
      <c r="C878" s="120"/>
      <c r="D878" s="162"/>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spans="1:46" ht="15.75" customHeight="1">
      <c r="A879" s="120"/>
      <c r="B879" s="120"/>
      <c r="C879" s="120"/>
      <c r="D879" s="162"/>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spans="1:46" ht="15.75" customHeight="1">
      <c r="A880" s="120"/>
      <c r="B880" s="120"/>
      <c r="C880" s="120"/>
      <c r="D880" s="162"/>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spans="1:46" ht="15.75" customHeight="1">
      <c r="A881" s="120"/>
      <c r="B881" s="120"/>
      <c r="C881" s="120"/>
      <c r="D881" s="162"/>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spans="1:46" ht="15.75" customHeight="1">
      <c r="A882" s="120"/>
      <c r="B882" s="120"/>
      <c r="C882" s="120"/>
      <c r="D882" s="162"/>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spans="1:46" ht="15.75" customHeight="1">
      <c r="A883" s="120"/>
      <c r="B883" s="120"/>
      <c r="C883" s="120"/>
      <c r="D883" s="162"/>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spans="1:46" ht="15.75" customHeight="1">
      <c r="A884" s="120"/>
      <c r="B884" s="120"/>
      <c r="C884" s="120"/>
      <c r="D884" s="162"/>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spans="1:46" ht="15.75" customHeight="1">
      <c r="A885" s="120"/>
      <c r="B885" s="120"/>
      <c r="C885" s="120"/>
      <c r="D885" s="162"/>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spans="1:46" ht="15.75" customHeight="1">
      <c r="A886" s="120"/>
      <c r="B886" s="120"/>
      <c r="C886" s="120"/>
      <c r="D886" s="162"/>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spans="1:46" ht="15.75" customHeight="1">
      <c r="A887" s="120"/>
      <c r="B887" s="120"/>
      <c r="C887" s="120"/>
      <c r="D887" s="162"/>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spans="1:46" ht="15.75" customHeight="1">
      <c r="A888" s="120"/>
      <c r="B888" s="120"/>
      <c r="C888" s="120"/>
      <c r="D888" s="162"/>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spans="1:46" ht="15.75" customHeight="1">
      <c r="A889" s="120"/>
      <c r="B889" s="120"/>
      <c r="C889" s="120"/>
      <c r="D889" s="162"/>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spans="1:46" ht="15.75" customHeight="1">
      <c r="A890" s="120"/>
      <c r="B890" s="120"/>
      <c r="C890" s="120"/>
      <c r="D890" s="162"/>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spans="1:46" ht="15.75" customHeight="1">
      <c r="A891" s="120"/>
      <c r="B891" s="120"/>
      <c r="C891" s="120"/>
      <c r="D891" s="162"/>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spans="1:46" ht="15.75" customHeight="1">
      <c r="A892" s="120"/>
      <c r="B892" s="120"/>
      <c r="C892" s="120"/>
      <c r="D892" s="162"/>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spans="1:46" ht="15.75" customHeight="1">
      <c r="A893" s="120"/>
      <c r="B893" s="120"/>
      <c r="C893" s="120"/>
      <c r="D893" s="162"/>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spans="1:46" ht="15.75" customHeight="1">
      <c r="A894" s="120"/>
      <c r="B894" s="120"/>
      <c r="C894" s="120"/>
      <c r="D894" s="162"/>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spans="1:46" ht="15.75" customHeight="1">
      <c r="A895" s="120"/>
      <c r="B895" s="120"/>
      <c r="C895" s="120"/>
      <c r="D895" s="162"/>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spans="1:46" ht="15.75" customHeight="1">
      <c r="A896" s="120"/>
      <c r="B896" s="120"/>
      <c r="C896" s="120"/>
      <c r="D896" s="162"/>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spans="1:46" ht="15.75" customHeight="1">
      <c r="A897" s="120"/>
      <c r="B897" s="120"/>
      <c r="C897" s="120"/>
      <c r="D897" s="162"/>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spans="1:46" ht="15.75" customHeight="1">
      <c r="A898" s="120"/>
      <c r="B898" s="120"/>
      <c r="C898" s="120"/>
      <c r="D898" s="162"/>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spans="1:46" ht="15.75" customHeight="1">
      <c r="A899" s="120"/>
      <c r="B899" s="120"/>
      <c r="C899" s="120"/>
      <c r="D899" s="162"/>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spans="1:46" ht="15.75" customHeight="1">
      <c r="A900" s="120"/>
      <c r="B900" s="120"/>
      <c r="C900" s="120"/>
      <c r="D900" s="162"/>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spans="1:46" ht="15.75" customHeight="1">
      <c r="A901" s="120"/>
      <c r="B901" s="120"/>
      <c r="C901" s="120"/>
      <c r="D901" s="162"/>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spans="1:46" ht="15.75" customHeight="1">
      <c r="A902" s="120"/>
      <c r="B902" s="120"/>
      <c r="C902" s="120"/>
      <c r="D902" s="162"/>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spans="1:46" ht="15.75" customHeight="1">
      <c r="A903" s="120"/>
      <c r="B903" s="120"/>
      <c r="C903" s="120"/>
      <c r="D903" s="162"/>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spans="1:46" ht="15.75" customHeight="1">
      <c r="A904" s="120"/>
      <c r="B904" s="120"/>
      <c r="C904" s="120"/>
      <c r="D904" s="162"/>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spans="1:46" ht="15.75" customHeight="1">
      <c r="A905" s="120"/>
      <c r="B905" s="120"/>
      <c r="C905" s="120"/>
      <c r="D905" s="162"/>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spans="1:46" ht="15.75" customHeight="1">
      <c r="A906" s="120"/>
      <c r="B906" s="120"/>
      <c r="C906" s="120"/>
      <c r="D906" s="162"/>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spans="1:46" ht="15.75" customHeight="1">
      <c r="A907" s="120"/>
      <c r="B907" s="120"/>
      <c r="C907" s="120"/>
      <c r="D907" s="162"/>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spans="1:46" ht="15.75" customHeight="1">
      <c r="A908" s="120"/>
      <c r="B908" s="120"/>
      <c r="C908" s="120"/>
      <c r="D908" s="162"/>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spans="1:46" ht="15.75" customHeight="1">
      <c r="A909" s="120"/>
      <c r="B909" s="120"/>
      <c r="C909" s="120"/>
      <c r="D909" s="162"/>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spans="1:46" ht="15.75" customHeight="1">
      <c r="A910" s="120"/>
      <c r="B910" s="120"/>
      <c r="C910" s="120"/>
      <c r="D910" s="162"/>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spans="1:46" ht="15.75" customHeight="1">
      <c r="A911" s="120"/>
      <c r="B911" s="120"/>
      <c r="C911" s="120"/>
      <c r="D911" s="162"/>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spans="1:46" ht="15.75" customHeight="1">
      <c r="A912" s="120"/>
      <c r="B912" s="120"/>
      <c r="C912" s="120"/>
      <c r="D912" s="162"/>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spans="1:46" ht="15.75" customHeight="1">
      <c r="A913" s="120"/>
      <c r="B913" s="120"/>
      <c r="C913" s="120"/>
      <c r="D913" s="162"/>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spans="1:46" ht="15.75" customHeight="1">
      <c r="A914" s="120"/>
      <c r="B914" s="120"/>
      <c r="C914" s="120"/>
      <c r="D914" s="162"/>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spans="1:46" ht="15.75" customHeight="1">
      <c r="A915" s="120"/>
      <c r="B915" s="120"/>
      <c r="C915" s="120"/>
      <c r="D915" s="162"/>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spans="1:46" ht="15.75" customHeight="1">
      <c r="A916" s="120"/>
      <c r="B916" s="120"/>
      <c r="C916" s="120"/>
      <c r="D916" s="162"/>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spans="1:46" ht="15.75" customHeight="1">
      <c r="A917" s="120"/>
      <c r="B917" s="120"/>
      <c r="C917" s="120"/>
      <c r="D917" s="162"/>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spans="1:46" ht="15.75" customHeight="1">
      <c r="A918" s="120"/>
      <c r="B918" s="120"/>
      <c r="C918" s="120"/>
      <c r="D918" s="162"/>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spans="1:46" ht="15.75" customHeight="1">
      <c r="A919" s="120"/>
      <c r="B919" s="120"/>
      <c r="C919" s="120"/>
      <c r="D919" s="162"/>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spans="1:46" ht="15.75" customHeight="1">
      <c r="A920" s="120"/>
      <c r="B920" s="120"/>
      <c r="C920" s="120"/>
      <c r="D920" s="162"/>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spans="1:46" ht="15.75" customHeight="1">
      <c r="A921" s="120"/>
      <c r="B921" s="120"/>
      <c r="C921" s="120"/>
      <c r="D921" s="162"/>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spans="1:46" ht="15.75" customHeight="1">
      <c r="A922" s="120"/>
      <c r="B922" s="120"/>
      <c r="C922" s="120"/>
      <c r="D922" s="162"/>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spans="1:46" ht="15.75" customHeight="1">
      <c r="A923" s="120"/>
      <c r="B923" s="120"/>
      <c r="C923" s="120"/>
      <c r="D923" s="162"/>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spans="1:46" ht="15.75" customHeight="1">
      <c r="A924" s="120"/>
      <c r="B924" s="120"/>
      <c r="C924" s="120"/>
      <c r="D924" s="162"/>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spans="1:46" ht="15.75" customHeight="1">
      <c r="A925" s="120"/>
      <c r="B925" s="120"/>
      <c r="C925" s="120"/>
      <c r="D925" s="162"/>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spans="1:46" ht="15.75" customHeight="1">
      <c r="A926" s="120"/>
      <c r="B926" s="120"/>
      <c r="C926" s="120"/>
      <c r="D926" s="162"/>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spans="1:46" ht="15.75" customHeight="1">
      <c r="A927" s="120"/>
      <c r="B927" s="120"/>
      <c r="C927" s="120"/>
      <c r="D927" s="162"/>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spans="1:46" ht="15.75" customHeight="1">
      <c r="A928" s="120"/>
      <c r="B928" s="120"/>
      <c r="C928" s="120"/>
      <c r="D928" s="162"/>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spans="1:46" ht="15.75" customHeight="1">
      <c r="A929" s="120"/>
      <c r="B929" s="120"/>
      <c r="C929" s="120"/>
      <c r="D929" s="162"/>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spans="1:46" ht="15.75" customHeight="1">
      <c r="A930" s="120"/>
      <c r="B930" s="120"/>
      <c r="C930" s="120"/>
      <c r="D930" s="162"/>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spans="1:46" ht="15.75" customHeight="1">
      <c r="A931" s="120"/>
      <c r="B931" s="120"/>
      <c r="C931" s="120"/>
      <c r="D931" s="162"/>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spans="1:46" ht="15.75" customHeight="1">
      <c r="A932" s="120"/>
      <c r="B932" s="120"/>
      <c r="C932" s="120"/>
      <c r="D932" s="162"/>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spans="1:46" ht="15.75" customHeight="1">
      <c r="A933" s="120"/>
      <c r="B933" s="120"/>
      <c r="C933" s="120"/>
      <c r="D933" s="162"/>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spans="1:46" ht="15.75" customHeight="1">
      <c r="A934" s="120"/>
      <c r="B934" s="120"/>
      <c r="C934" s="120"/>
      <c r="D934" s="162"/>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spans="1:46" ht="15.75" customHeight="1">
      <c r="A935" s="120"/>
      <c r="B935" s="120"/>
      <c r="C935" s="120"/>
      <c r="D935" s="162"/>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spans="1:46" ht="15.75" customHeight="1">
      <c r="A936" s="120"/>
      <c r="B936" s="120"/>
      <c r="C936" s="120"/>
      <c r="D936" s="162"/>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spans="1:46" ht="15.75" customHeight="1">
      <c r="A937" s="120"/>
      <c r="B937" s="120"/>
      <c r="C937" s="120"/>
      <c r="D937" s="162"/>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spans="1:46" ht="15.75" customHeight="1">
      <c r="A938" s="120"/>
      <c r="B938" s="120"/>
      <c r="C938" s="120"/>
      <c r="D938" s="162"/>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spans="1:46" ht="15.75" customHeight="1">
      <c r="A939" s="120"/>
      <c r="B939" s="120"/>
      <c r="C939" s="120"/>
      <c r="D939" s="162"/>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spans="1:46" ht="15.75" customHeight="1">
      <c r="A940" s="120"/>
      <c r="B940" s="120"/>
      <c r="C940" s="120"/>
      <c r="D940" s="162"/>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spans="1:46" ht="15.75" customHeight="1">
      <c r="A941" s="120"/>
      <c r="B941" s="120"/>
      <c r="C941" s="120"/>
      <c r="D941" s="162"/>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spans="1:46" ht="15.75" customHeight="1">
      <c r="A942" s="120"/>
      <c r="B942" s="120"/>
      <c r="C942" s="120"/>
      <c r="D942" s="162"/>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spans="1:46" ht="15.75" customHeight="1">
      <c r="A943" s="120"/>
      <c r="B943" s="120"/>
      <c r="C943" s="120"/>
      <c r="D943" s="162"/>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spans="1:46" ht="15.75" customHeight="1">
      <c r="A944" s="120"/>
      <c r="B944" s="120"/>
      <c r="C944" s="120"/>
      <c r="D944" s="162"/>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spans="1:46" ht="15.75" customHeight="1">
      <c r="A945" s="120"/>
      <c r="B945" s="120"/>
      <c r="C945" s="120"/>
      <c r="D945" s="162"/>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spans="1:46" ht="15.75" customHeight="1">
      <c r="A946" s="120"/>
      <c r="B946" s="120"/>
      <c r="C946" s="120"/>
      <c r="D946" s="162"/>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spans="1:46" ht="15.75" customHeight="1">
      <c r="A947" s="120"/>
      <c r="B947" s="120"/>
      <c r="C947" s="120"/>
      <c r="D947" s="162"/>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spans="1:46" ht="15.75" customHeight="1">
      <c r="A948" s="120"/>
      <c r="B948" s="120"/>
      <c r="C948" s="120"/>
      <c r="D948" s="162"/>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spans="1:46" ht="15.75" customHeight="1">
      <c r="A949" s="120"/>
      <c r="B949" s="120"/>
      <c r="C949" s="120"/>
      <c r="D949" s="162"/>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spans="1:46" ht="15.75" customHeight="1">
      <c r="A950" s="120"/>
      <c r="B950" s="120"/>
      <c r="C950" s="120"/>
      <c r="D950" s="162"/>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spans="1:46" ht="15.75" customHeight="1">
      <c r="A951" s="120"/>
      <c r="B951" s="120"/>
      <c r="C951" s="120"/>
      <c r="D951" s="162"/>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spans="1:46" ht="15.75" customHeight="1">
      <c r="A952" s="120"/>
      <c r="B952" s="120"/>
      <c r="C952" s="120"/>
      <c r="D952" s="162"/>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spans="1:46" ht="15.75" customHeight="1">
      <c r="A953" s="120"/>
      <c r="B953" s="120"/>
      <c r="C953" s="120"/>
      <c r="D953" s="162"/>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spans="1:46" ht="15.75" customHeight="1">
      <c r="A954" s="120"/>
      <c r="B954" s="120"/>
      <c r="C954" s="120"/>
      <c r="D954" s="162"/>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spans="1:46" ht="15.75" customHeight="1">
      <c r="A955" s="120"/>
      <c r="B955" s="120"/>
      <c r="C955" s="120"/>
      <c r="D955" s="162"/>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spans="1:46" ht="15.75" customHeight="1">
      <c r="A956" s="120"/>
      <c r="B956" s="120"/>
      <c r="C956" s="120"/>
      <c r="D956" s="162"/>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spans="1:46" ht="15.75" customHeight="1">
      <c r="A957" s="120"/>
      <c r="B957" s="120"/>
      <c r="C957" s="120"/>
      <c r="D957" s="162"/>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spans="1:46" ht="15.75" customHeight="1">
      <c r="A958" s="120"/>
      <c r="B958" s="120"/>
      <c r="C958" s="120"/>
      <c r="D958" s="162"/>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spans="1:46" ht="15.75" customHeight="1">
      <c r="A959" s="120"/>
      <c r="B959" s="120"/>
      <c r="C959" s="120"/>
      <c r="D959" s="162"/>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spans="1:46" ht="15.75" customHeight="1">
      <c r="A960" s="120"/>
      <c r="B960" s="120"/>
      <c r="C960" s="120"/>
      <c r="D960" s="162"/>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spans="1:46" ht="15.75" customHeight="1">
      <c r="A961" s="120"/>
      <c r="B961" s="120"/>
      <c r="C961" s="120"/>
      <c r="D961" s="162"/>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spans="1:46" ht="15.75" customHeight="1">
      <c r="A962" s="120"/>
      <c r="B962" s="120"/>
      <c r="C962" s="120"/>
      <c r="D962" s="162"/>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spans="1:46" ht="15.75" customHeight="1">
      <c r="A963" s="120"/>
      <c r="B963" s="120"/>
      <c r="C963" s="120"/>
      <c r="D963" s="162"/>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spans="1:46" ht="15.75" customHeight="1">
      <c r="A964" s="120"/>
      <c r="B964" s="120"/>
      <c r="C964" s="120"/>
      <c r="D964" s="162"/>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spans="1:46" ht="15.75" customHeight="1">
      <c r="A965" s="120"/>
      <c r="B965" s="120"/>
      <c r="C965" s="120"/>
      <c r="D965" s="162"/>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spans="1:46" ht="15.75" customHeight="1">
      <c r="A966" s="120"/>
      <c r="B966" s="120"/>
      <c r="C966" s="120"/>
      <c r="D966" s="162"/>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spans="1:46" ht="15.75" customHeight="1">
      <c r="A967" s="120"/>
      <c r="B967" s="120"/>
      <c r="C967" s="120"/>
      <c r="D967" s="162"/>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spans="1:46" ht="15.75" customHeight="1">
      <c r="A968" s="120"/>
      <c r="B968" s="120"/>
      <c r="C968" s="120"/>
      <c r="D968" s="162"/>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spans="1:46" ht="15.75" customHeight="1">
      <c r="A969" s="120"/>
      <c r="B969" s="120"/>
      <c r="C969" s="120"/>
      <c r="D969" s="162"/>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spans="1:46" ht="15.75" customHeight="1">
      <c r="A970" s="120"/>
      <c r="B970" s="120"/>
      <c r="C970" s="120"/>
      <c r="D970" s="162"/>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spans="1:46" ht="15.75" customHeight="1">
      <c r="A971" s="120"/>
      <c r="B971" s="120"/>
      <c r="C971" s="120"/>
      <c r="D971" s="162"/>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spans="1:46" ht="15.75" customHeight="1">
      <c r="A972" s="120"/>
      <c r="B972" s="120"/>
      <c r="C972" s="120"/>
      <c r="D972" s="162"/>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spans="1:46" ht="15.75" customHeight="1">
      <c r="A973" s="120"/>
      <c r="B973" s="120"/>
      <c r="C973" s="120"/>
      <c r="D973" s="162"/>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spans="1:46" ht="15.75" customHeight="1">
      <c r="A974" s="120"/>
      <c r="B974" s="120"/>
      <c r="C974" s="120"/>
      <c r="D974" s="162"/>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spans="1:46" ht="15.75" customHeight="1">
      <c r="A975" s="120"/>
      <c r="B975" s="120"/>
      <c r="C975" s="120"/>
      <c r="D975" s="162"/>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spans="1:46" ht="15.75" customHeight="1">
      <c r="A976" s="120"/>
      <c r="B976" s="120"/>
      <c r="C976" s="120"/>
      <c r="D976" s="162"/>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spans="1:46" ht="15.75" customHeight="1">
      <c r="A977" s="120"/>
      <c r="B977" s="120"/>
      <c r="C977" s="120"/>
      <c r="D977" s="162"/>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spans="1:46" ht="15.75" customHeight="1">
      <c r="A978" s="120"/>
      <c r="B978" s="120"/>
      <c r="C978" s="120"/>
      <c r="D978" s="162"/>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spans="1:46" ht="15.75" customHeight="1">
      <c r="A979" s="120"/>
      <c r="B979" s="120"/>
      <c r="C979" s="120"/>
      <c r="D979" s="162"/>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spans="1:46" ht="15.75" customHeight="1">
      <c r="A980" s="120"/>
      <c r="B980" s="120"/>
      <c r="C980" s="120"/>
      <c r="D980" s="162"/>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spans="1:46" ht="15.75" customHeight="1">
      <c r="A981" s="120"/>
      <c r="B981" s="120"/>
      <c r="C981" s="120"/>
      <c r="D981" s="162"/>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spans="1:46" ht="15.75" customHeight="1">
      <c r="A982" s="120"/>
      <c r="B982" s="120"/>
      <c r="C982" s="120"/>
      <c r="D982" s="162"/>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spans="1:46" ht="15.75" customHeight="1">
      <c r="A983" s="120"/>
      <c r="B983" s="120"/>
      <c r="C983" s="120"/>
      <c r="D983" s="162"/>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spans="1:46" ht="15.75" customHeight="1">
      <c r="A984" s="120"/>
      <c r="B984" s="120"/>
      <c r="C984" s="120"/>
      <c r="D984" s="162"/>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spans="1:46" ht="15.75" customHeight="1">
      <c r="A985" s="120"/>
      <c r="B985" s="120"/>
      <c r="C985" s="120"/>
      <c r="D985" s="162"/>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spans="1:46" ht="15.75" customHeight="1">
      <c r="A986" s="120"/>
      <c r="B986" s="120"/>
      <c r="C986" s="120"/>
      <c r="D986" s="162"/>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spans="1:46" ht="15.75" customHeight="1">
      <c r="A987" s="120"/>
      <c r="B987" s="120"/>
      <c r="C987" s="120"/>
      <c r="D987" s="162"/>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spans="1:46" ht="15.75" customHeight="1">
      <c r="A988" s="120"/>
      <c r="B988" s="120"/>
      <c r="C988" s="120"/>
      <c r="D988" s="162"/>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spans="1:46" ht="15.75" customHeight="1">
      <c r="A989" s="120"/>
      <c r="B989" s="120"/>
      <c r="C989" s="120"/>
      <c r="D989" s="162"/>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spans="1:46" ht="15.75" customHeight="1">
      <c r="A990" s="120"/>
      <c r="B990" s="120"/>
      <c r="C990" s="120"/>
      <c r="D990" s="162"/>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spans="1:46" ht="15.75" customHeight="1">
      <c r="A991" s="120"/>
      <c r="B991" s="120"/>
      <c r="C991" s="120"/>
      <c r="D991" s="162"/>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spans="1:46" ht="15.75" customHeight="1">
      <c r="A992" s="120"/>
      <c r="B992" s="120"/>
      <c r="C992" s="120"/>
      <c r="D992" s="162"/>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spans="1:46" ht="15.75" customHeight="1">
      <c r="A993" s="120"/>
      <c r="B993" s="120"/>
      <c r="C993" s="120"/>
      <c r="D993" s="162"/>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spans="1:46" ht="15.75" customHeight="1">
      <c r="A994" s="120"/>
      <c r="B994" s="120"/>
      <c r="C994" s="120"/>
      <c r="D994" s="162"/>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spans="1:46" ht="15.75" customHeight="1">
      <c r="A995" s="120"/>
      <c r="B995" s="120"/>
      <c r="C995" s="120"/>
      <c r="D995" s="162"/>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spans="1:46" ht="15.75" customHeight="1">
      <c r="A996" s="120"/>
      <c r="B996" s="120"/>
      <c r="C996" s="120"/>
      <c r="D996" s="162"/>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spans="1:46" ht="15.75" customHeight="1">
      <c r="A997" s="120"/>
      <c r="B997" s="120"/>
      <c r="C997" s="120"/>
      <c r="D997" s="162"/>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spans="1:46" ht="15.75" customHeight="1">
      <c r="A998" s="120"/>
      <c r="B998" s="120"/>
      <c r="C998" s="120"/>
      <c r="D998" s="162"/>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spans="1:46" ht="15.75" customHeight="1">
      <c r="A999" s="120"/>
      <c r="B999" s="120"/>
      <c r="C999" s="120"/>
      <c r="D999" s="162"/>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spans="1:46" ht="15.75" customHeight="1">
      <c r="A1000" s="120"/>
      <c r="B1000" s="120"/>
      <c r="C1000" s="120"/>
      <c r="D1000" s="162"/>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27">
    <mergeCell ref="A1:AT1"/>
    <mergeCell ref="D3:O3"/>
    <mergeCell ref="D4:O4"/>
    <mergeCell ref="D5:O5"/>
    <mergeCell ref="D6:O6"/>
    <mergeCell ref="D7:O7"/>
    <mergeCell ref="A10:AT10"/>
    <mergeCell ref="C13:F13"/>
    <mergeCell ref="C33:D33"/>
    <mergeCell ref="E33:F33"/>
    <mergeCell ref="G33:H33"/>
    <mergeCell ref="I33:J33"/>
    <mergeCell ref="A62:AA62"/>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T1000"/>
  <sheetViews>
    <sheetView workbookViewId="0">
      <pane xSplit="1" ySplit="8" topLeftCell="C12" activePane="bottomRight" state="frozen"/>
      <selection pane="bottomRight" activeCell="C12" sqref="C12"/>
      <selection pane="bottomLeft" activeCell="A9" sqref="A9"/>
      <selection pane="topRight" activeCell="B1" sqref="B1"/>
    </sheetView>
  </sheetViews>
  <sheetFormatPr defaultColWidth="14.42578125" defaultRowHeight="15" customHeight="1"/>
  <cols>
    <col min="1" max="2" width="26.28515625" customWidth="1"/>
    <col min="3" max="46" width="15.7109375" customWidth="1"/>
  </cols>
  <sheetData>
    <row r="1" spans="1:46" ht="21">
      <c r="A1" s="224" t="s">
        <v>96</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row>
    <row r="2" spans="1:46" ht="21">
      <c r="A2" s="155"/>
      <c r="B2" s="155"/>
      <c r="C2" s="155"/>
      <c r="D2" s="156"/>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row>
    <row r="3" spans="1:46" ht="19.5" customHeight="1">
      <c r="A3" s="157" t="s">
        <v>97</v>
      </c>
      <c r="B3" s="157"/>
      <c r="C3" s="157"/>
      <c r="D3" s="236" t="str">
        <f>IF('3-Datos generales'!H11="","",'3-Datos generales'!H11)</f>
        <v xml:space="preserve">Instituto Tecnológico de Costa Rica, Campus Tecnológico Local San Carlos </v>
      </c>
      <c r="E3" s="257"/>
      <c r="F3" s="257"/>
      <c r="G3" s="257"/>
      <c r="H3" s="257"/>
      <c r="I3" s="257"/>
      <c r="J3" s="257"/>
      <c r="K3" s="257"/>
      <c r="L3" s="257"/>
      <c r="M3" s="257"/>
      <c r="N3" s="257"/>
      <c r="O3" s="257"/>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spans="1:46" ht="19.5" customHeight="1">
      <c r="A4" s="157" t="s">
        <v>98</v>
      </c>
      <c r="B4" s="157"/>
      <c r="C4" s="157"/>
      <c r="D4" s="225"/>
      <c r="E4" s="253"/>
      <c r="F4" s="253"/>
      <c r="G4" s="253"/>
      <c r="H4" s="253"/>
      <c r="I4" s="253"/>
      <c r="J4" s="253"/>
      <c r="K4" s="253"/>
      <c r="L4" s="253"/>
      <c r="M4" s="253"/>
      <c r="N4" s="253"/>
      <c r="O4" s="25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spans="1:46" ht="19.5" customHeight="1">
      <c r="A5" s="157" t="s">
        <v>100</v>
      </c>
      <c r="B5" s="157"/>
      <c r="C5" s="157"/>
      <c r="D5" s="225"/>
      <c r="E5" s="253"/>
      <c r="F5" s="253"/>
      <c r="G5" s="253"/>
      <c r="H5" s="253"/>
      <c r="I5" s="253"/>
      <c r="J5" s="253"/>
      <c r="K5" s="253"/>
      <c r="L5" s="253"/>
      <c r="M5" s="253"/>
      <c r="N5" s="253"/>
      <c r="O5" s="253"/>
      <c r="P5" s="158"/>
      <c r="Q5" s="158"/>
      <c r="R5" s="158"/>
      <c r="S5" s="158"/>
      <c r="T5" s="158"/>
      <c r="U5" s="158"/>
      <c r="V5" s="158"/>
      <c r="W5" s="158"/>
      <c r="X5" s="158"/>
      <c r="Y5" s="158"/>
      <c r="Z5" s="158"/>
      <c r="AA5" s="158"/>
      <c r="AB5" s="158"/>
      <c r="AC5" s="158"/>
      <c r="AD5" s="158"/>
      <c r="AE5" s="158"/>
      <c r="AF5" s="158"/>
      <c r="AG5" s="158"/>
      <c r="AH5" s="158"/>
      <c r="AI5" s="158"/>
      <c r="AJ5" s="120"/>
      <c r="AK5" s="120"/>
      <c r="AL5" s="120"/>
      <c r="AM5" s="120"/>
      <c r="AN5" s="120"/>
      <c r="AO5" s="120"/>
      <c r="AP5" s="120"/>
      <c r="AQ5" s="120"/>
      <c r="AR5" s="120"/>
      <c r="AS5" s="120"/>
      <c r="AT5" s="120"/>
    </row>
    <row r="6" spans="1:46" ht="19.5" customHeight="1">
      <c r="A6" s="159" t="s">
        <v>101</v>
      </c>
      <c r="B6" s="159"/>
      <c r="C6" s="159"/>
      <c r="D6" s="225"/>
      <c r="E6" s="253"/>
      <c r="F6" s="253"/>
      <c r="G6" s="253"/>
      <c r="H6" s="253"/>
      <c r="I6" s="253"/>
      <c r="J6" s="253"/>
      <c r="K6" s="253"/>
      <c r="L6" s="253"/>
      <c r="M6" s="253"/>
      <c r="N6" s="253"/>
      <c r="O6" s="253"/>
      <c r="P6" s="120"/>
      <c r="Q6" s="120"/>
      <c r="R6" s="120"/>
      <c r="S6" s="120"/>
      <c r="T6" s="120"/>
      <c r="U6" s="120"/>
      <c r="V6" s="120"/>
      <c r="W6" s="120"/>
      <c r="X6" s="120"/>
      <c r="Y6" s="120"/>
      <c r="Z6" s="120"/>
      <c r="AA6" s="120"/>
      <c r="AB6" s="120"/>
      <c r="AC6" s="120"/>
      <c r="AD6" s="120"/>
      <c r="AE6" s="120"/>
      <c r="AF6" s="120"/>
      <c r="AG6" s="120"/>
      <c r="AH6" s="120"/>
      <c r="AI6" s="120"/>
      <c r="AJ6" s="160"/>
      <c r="AK6" s="160"/>
      <c r="AL6" s="160"/>
      <c r="AM6" s="160"/>
      <c r="AN6" s="160"/>
      <c r="AO6" s="160"/>
      <c r="AP6" s="160"/>
      <c r="AQ6" s="160"/>
      <c r="AR6" s="160"/>
      <c r="AS6" s="160"/>
      <c r="AT6" s="160"/>
    </row>
    <row r="7" spans="1:46" ht="19.5" customHeight="1">
      <c r="A7" s="159" t="s">
        <v>102</v>
      </c>
      <c r="B7" s="159"/>
      <c r="C7" s="159"/>
      <c r="D7" s="225"/>
      <c r="E7" s="253"/>
      <c r="F7" s="253"/>
      <c r="G7" s="253"/>
      <c r="H7" s="253"/>
      <c r="I7" s="253"/>
      <c r="J7" s="253"/>
      <c r="K7" s="253"/>
      <c r="L7" s="253"/>
      <c r="M7" s="253"/>
      <c r="N7" s="253"/>
      <c r="O7" s="253"/>
      <c r="P7" s="120"/>
      <c r="Q7" s="120"/>
      <c r="R7" s="120"/>
      <c r="S7" s="120"/>
      <c r="T7" s="120"/>
      <c r="U7" s="120"/>
      <c r="V7" s="120"/>
      <c r="W7" s="120"/>
      <c r="X7" s="120"/>
      <c r="Y7" s="120"/>
      <c r="Z7" s="120"/>
      <c r="AA7" s="120"/>
      <c r="AB7" s="120"/>
      <c r="AC7" s="120"/>
      <c r="AD7" s="120"/>
      <c r="AE7" s="120"/>
      <c r="AF7" s="120"/>
      <c r="AG7" s="120"/>
      <c r="AH7" s="120"/>
      <c r="AI7" s="120"/>
      <c r="AJ7" s="160"/>
      <c r="AK7" s="160"/>
      <c r="AL7" s="160"/>
      <c r="AM7" s="160"/>
      <c r="AN7" s="160"/>
      <c r="AO7" s="160"/>
      <c r="AP7" s="160"/>
      <c r="AQ7" s="160"/>
      <c r="AR7" s="160"/>
      <c r="AS7" s="160"/>
      <c r="AT7" s="160"/>
    </row>
    <row r="8" spans="1:46" ht="19.5" customHeight="1">
      <c r="A8" s="159" t="s">
        <v>104</v>
      </c>
      <c r="B8" s="159"/>
      <c r="C8" s="159"/>
      <c r="D8" s="225"/>
      <c r="E8" s="253"/>
      <c r="F8" s="253"/>
      <c r="G8" s="253"/>
      <c r="H8" s="253"/>
      <c r="I8" s="253"/>
      <c r="J8" s="253"/>
      <c r="K8" s="253"/>
      <c r="L8" s="253"/>
      <c r="M8" s="253"/>
      <c r="N8" s="253"/>
      <c r="O8" s="253"/>
      <c r="P8" s="120"/>
      <c r="Q8" s="120"/>
      <c r="R8" s="120"/>
      <c r="S8" s="120"/>
      <c r="T8" s="120"/>
      <c r="U8" s="120"/>
      <c r="V8" s="120"/>
      <c r="W8" s="120"/>
      <c r="X8" s="120"/>
      <c r="Y8" s="120"/>
      <c r="Z8" s="120"/>
      <c r="AA8" s="120"/>
      <c r="AB8" s="120"/>
      <c r="AC8" s="120"/>
      <c r="AD8" s="120"/>
      <c r="AE8" s="120"/>
      <c r="AF8" s="120"/>
      <c r="AG8" s="120"/>
      <c r="AH8" s="120"/>
      <c r="AI8" s="120"/>
      <c r="AJ8" s="160"/>
      <c r="AK8" s="160"/>
      <c r="AL8" s="160"/>
      <c r="AM8" s="160"/>
      <c r="AN8" s="160"/>
      <c r="AO8" s="160"/>
      <c r="AP8" s="160"/>
      <c r="AQ8" s="160"/>
      <c r="AR8" s="160"/>
      <c r="AS8" s="160"/>
      <c r="AT8" s="160"/>
    </row>
    <row r="9" spans="1:46" ht="19.5" customHeight="1">
      <c r="A9" s="159"/>
      <c r="B9" s="159"/>
      <c r="C9" s="159"/>
      <c r="D9" s="161"/>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21">
      <c r="A10" s="224" t="s">
        <v>106</v>
      </c>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row>
    <row r="11" spans="1:46" ht="19.5" customHeight="1">
      <c r="A11" s="120"/>
      <c r="B11" s="120"/>
      <c r="C11" s="120"/>
      <c r="D11" s="162"/>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row>
    <row r="12" spans="1:46" ht="19.5" customHeight="1">
      <c r="A12" s="120"/>
      <c r="B12" s="120"/>
      <c r="C12" s="120"/>
      <c r="D12" s="162"/>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row>
    <row r="13" spans="1:46" ht="19.5" customHeight="1">
      <c r="A13" s="6" t="s">
        <v>107</v>
      </c>
      <c r="B13" s="173"/>
      <c r="C13" s="230" t="s">
        <v>108</v>
      </c>
      <c r="D13" s="259"/>
      <c r="E13" s="259"/>
      <c r="F13" s="260"/>
      <c r="G13" s="237" t="s">
        <v>109</v>
      </c>
      <c r="H13" s="259"/>
      <c r="I13" s="259"/>
      <c r="J13" s="260"/>
      <c r="K13" s="230" t="s">
        <v>110</v>
      </c>
      <c r="L13" s="259"/>
      <c r="M13" s="259"/>
      <c r="N13" s="260"/>
      <c r="O13" s="237" t="s">
        <v>111</v>
      </c>
      <c r="P13" s="259"/>
      <c r="Q13" s="259"/>
      <c r="R13" s="260"/>
      <c r="S13" s="230" t="s">
        <v>112</v>
      </c>
      <c r="T13" s="259"/>
      <c r="U13" s="259"/>
      <c r="V13" s="260"/>
      <c r="W13" s="237" t="s">
        <v>113</v>
      </c>
      <c r="X13" s="259"/>
      <c r="Y13" s="259"/>
      <c r="Z13" s="259"/>
      <c r="AA13" s="163"/>
      <c r="AB13" s="163"/>
      <c r="AC13" s="163"/>
      <c r="AD13" s="163"/>
      <c r="AE13" s="163"/>
      <c r="AF13" s="163"/>
      <c r="AG13" s="163"/>
      <c r="AH13" s="163"/>
      <c r="AI13" s="163"/>
      <c r="AJ13" s="163"/>
      <c r="AK13" s="163"/>
      <c r="AL13" s="163"/>
      <c r="AM13" s="163"/>
      <c r="AN13" s="163"/>
      <c r="AO13" s="163"/>
      <c r="AP13" s="163"/>
      <c r="AQ13" s="163"/>
      <c r="AR13" s="163"/>
      <c r="AS13" s="163"/>
      <c r="AT13" s="163"/>
    </row>
    <row r="14" spans="1:46" ht="72">
      <c r="A14" s="6" t="s">
        <v>114</v>
      </c>
      <c r="B14" s="7" t="s">
        <v>115</v>
      </c>
      <c r="C14" s="8" t="s">
        <v>116</v>
      </c>
      <c r="D14" s="9" t="s">
        <v>117</v>
      </c>
      <c r="E14" s="10" t="s">
        <v>118</v>
      </c>
      <c r="F14" s="10" t="s">
        <v>119</v>
      </c>
      <c r="G14" s="11" t="s">
        <v>116</v>
      </c>
      <c r="H14" s="5" t="s">
        <v>117</v>
      </c>
      <c r="I14" s="5" t="s">
        <v>118</v>
      </c>
      <c r="J14" s="5" t="s">
        <v>119</v>
      </c>
      <c r="K14" s="8" t="s">
        <v>116</v>
      </c>
      <c r="L14" s="10" t="s">
        <v>117</v>
      </c>
      <c r="M14" s="10" t="s">
        <v>118</v>
      </c>
      <c r="N14" s="10" t="s">
        <v>119</v>
      </c>
      <c r="O14" s="11" t="s">
        <v>116</v>
      </c>
      <c r="P14" s="5" t="s">
        <v>117</v>
      </c>
      <c r="Q14" s="5" t="s">
        <v>118</v>
      </c>
      <c r="R14" s="5" t="s">
        <v>119</v>
      </c>
      <c r="S14" s="8" t="s">
        <v>116</v>
      </c>
      <c r="T14" s="10" t="s">
        <v>117</v>
      </c>
      <c r="U14" s="10" t="s">
        <v>118</v>
      </c>
      <c r="V14" s="10" t="s">
        <v>119</v>
      </c>
      <c r="W14" s="11" t="s">
        <v>116</v>
      </c>
      <c r="X14" s="5" t="s">
        <v>117</v>
      </c>
      <c r="Y14" s="5" t="s">
        <v>118</v>
      </c>
      <c r="Z14" s="5" t="s">
        <v>119</v>
      </c>
      <c r="AA14" s="163"/>
      <c r="AB14" s="163"/>
      <c r="AC14" s="163"/>
      <c r="AD14" s="163"/>
      <c r="AE14" s="163"/>
      <c r="AF14" s="163"/>
      <c r="AG14" s="163"/>
      <c r="AH14" s="163"/>
      <c r="AI14" s="163"/>
      <c r="AJ14" s="163"/>
      <c r="AK14" s="163"/>
      <c r="AL14" s="163"/>
      <c r="AM14" s="163"/>
      <c r="AN14" s="163"/>
      <c r="AO14" s="163"/>
      <c r="AP14" s="163"/>
      <c r="AQ14" s="163"/>
      <c r="AR14" s="163"/>
      <c r="AS14" s="163"/>
      <c r="AT14" s="163"/>
    </row>
    <row r="15" spans="1:46" ht="18" customHeight="1">
      <c r="A15" s="12" t="s">
        <v>120</v>
      </c>
      <c r="B15" s="174"/>
      <c r="C15" s="17"/>
      <c r="D15" s="18"/>
      <c r="E15" s="15"/>
      <c r="F15" s="16" t="str">
        <f t="shared" ref="F15:F26" si="0">IF(C15=0," ",E15/C15)</f>
        <v xml:space="preserve"> </v>
      </c>
      <c r="G15" s="17"/>
      <c r="H15" s="18"/>
      <c r="I15" s="15"/>
      <c r="J15" s="16" t="str">
        <f t="shared" ref="J15:J26" si="1">IF(G15=0," ",I15/G15)</f>
        <v xml:space="preserve"> </v>
      </c>
      <c r="K15" s="17"/>
      <c r="L15" s="18"/>
      <c r="M15" s="15"/>
      <c r="N15" s="15" t="str">
        <f t="shared" ref="N15:N26" si="2">IF(K15=0,"",M15/K15)</f>
        <v/>
      </c>
      <c r="O15" s="17"/>
      <c r="P15" s="18"/>
      <c r="Q15" s="15"/>
      <c r="R15" s="15" t="str">
        <f t="shared" ref="R15:R26" si="3">IF(O15=0,"",Q15/O15)</f>
        <v/>
      </c>
      <c r="S15" s="17"/>
      <c r="T15" s="18"/>
      <c r="U15" s="15"/>
      <c r="V15" s="15" t="str">
        <f t="shared" ref="V15:V26" si="4">IF(S15=0,"",U15/S15)</f>
        <v/>
      </c>
      <c r="W15" s="17"/>
      <c r="X15" s="18"/>
      <c r="Y15" s="15"/>
      <c r="Z15" s="16" t="str">
        <f t="shared" ref="Z15:Z26" si="5">IF(W15=""," ",Y15/W15)</f>
        <v xml:space="preserve"> </v>
      </c>
      <c r="AA15" s="136"/>
      <c r="AB15" s="136"/>
      <c r="AC15" s="136"/>
      <c r="AD15" s="136"/>
      <c r="AE15" s="136"/>
      <c r="AF15" s="136"/>
      <c r="AG15" s="136"/>
      <c r="AH15" s="136"/>
      <c r="AI15" s="136"/>
      <c r="AJ15" s="136"/>
      <c r="AK15" s="136"/>
      <c r="AL15" s="136"/>
      <c r="AM15" s="136"/>
      <c r="AN15" s="136"/>
      <c r="AO15" s="136"/>
      <c r="AP15" s="136"/>
      <c r="AQ15" s="136"/>
      <c r="AR15" s="136"/>
      <c r="AS15" s="136"/>
      <c r="AT15" s="136"/>
    </row>
    <row r="16" spans="1:46" ht="18" customHeight="1">
      <c r="A16" s="19" t="s">
        <v>121</v>
      </c>
      <c r="B16" s="74"/>
      <c r="C16" s="17"/>
      <c r="D16" s="18"/>
      <c r="E16" s="15"/>
      <c r="F16" s="16" t="str">
        <f t="shared" si="0"/>
        <v xml:space="preserve"> </v>
      </c>
      <c r="G16" s="17"/>
      <c r="H16" s="18"/>
      <c r="I16" s="15"/>
      <c r="J16" s="16" t="str">
        <f t="shared" si="1"/>
        <v xml:space="preserve"> </v>
      </c>
      <c r="K16" s="17"/>
      <c r="L16" s="18"/>
      <c r="M16" s="15"/>
      <c r="N16" s="15" t="str">
        <f t="shared" si="2"/>
        <v/>
      </c>
      <c r="O16" s="17"/>
      <c r="P16" s="18"/>
      <c r="Q16" s="15"/>
      <c r="R16" s="15" t="str">
        <f t="shared" si="3"/>
        <v/>
      </c>
      <c r="S16" s="17"/>
      <c r="T16" s="18"/>
      <c r="U16" s="15"/>
      <c r="V16" s="15" t="str">
        <f t="shared" si="4"/>
        <v/>
      </c>
      <c r="W16" s="17"/>
      <c r="X16" s="18"/>
      <c r="Y16" s="15"/>
      <c r="Z16" s="16" t="str">
        <f t="shared" si="5"/>
        <v xml:space="preserve"> </v>
      </c>
      <c r="AA16" s="136"/>
      <c r="AB16" s="136"/>
      <c r="AC16" s="136"/>
      <c r="AD16" s="136"/>
      <c r="AE16" s="136"/>
      <c r="AF16" s="136"/>
      <c r="AG16" s="136"/>
      <c r="AH16" s="136"/>
      <c r="AI16" s="136"/>
      <c r="AJ16" s="136"/>
      <c r="AK16" s="136"/>
      <c r="AL16" s="136"/>
      <c r="AM16" s="136"/>
      <c r="AN16" s="136"/>
      <c r="AO16" s="136"/>
      <c r="AP16" s="136"/>
      <c r="AQ16" s="136"/>
      <c r="AR16" s="136"/>
      <c r="AS16" s="136"/>
      <c r="AT16" s="136"/>
    </row>
    <row r="17" spans="1:46" ht="18" customHeight="1">
      <c r="A17" s="19" t="s">
        <v>122</v>
      </c>
      <c r="B17" s="74"/>
      <c r="C17" s="17"/>
      <c r="D17" s="18"/>
      <c r="E17" s="15"/>
      <c r="F17" s="16" t="str">
        <f t="shared" si="0"/>
        <v xml:space="preserve"> </v>
      </c>
      <c r="G17" s="17"/>
      <c r="H17" s="18"/>
      <c r="I17" s="15"/>
      <c r="J17" s="16" t="str">
        <f t="shared" si="1"/>
        <v xml:space="preserve"> </v>
      </c>
      <c r="K17" s="17"/>
      <c r="L17" s="18"/>
      <c r="M17" s="15"/>
      <c r="N17" s="15" t="str">
        <f t="shared" si="2"/>
        <v/>
      </c>
      <c r="O17" s="17"/>
      <c r="P17" s="18"/>
      <c r="Q17" s="15"/>
      <c r="R17" s="15" t="str">
        <f t="shared" si="3"/>
        <v/>
      </c>
      <c r="S17" s="17"/>
      <c r="T17" s="18"/>
      <c r="U17" s="15"/>
      <c r="V17" s="15" t="str">
        <f t="shared" si="4"/>
        <v/>
      </c>
      <c r="W17" s="17"/>
      <c r="X17" s="18"/>
      <c r="Y17" s="15"/>
      <c r="Z17" s="16" t="str">
        <f t="shared" si="5"/>
        <v xml:space="preserve"> </v>
      </c>
      <c r="AA17" s="136"/>
      <c r="AB17" s="136"/>
      <c r="AC17" s="136"/>
      <c r="AD17" s="136"/>
      <c r="AE17" s="136"/>
      <c r="AF17" s="136"/>
      <c r="AG17" s="136"/>
      <c r="AH17" s="136"/>
      <c r="AI17" s="136"/>
      <c r="AJ17" s="136"/>
      <c r="AK17" s="136"/>
      <c r="AL17" s="136"/>
      <c r="AM17" s="136"/>
      <c r="AN17" s="136"/>
      <c r="AO17" s="136"/>
      <c r="AP17" s="136"/>
      <c r="AQ17" s="136"/>
      <c r="AR17" s="136"/>
      <c r="AS17" s="136"/>
      <c r="AT17" s="136"/>
    </row>
    <row r="18" spans="1:46" ht="18" customHeight="1">
      <c r="A18" s="19" t="s">
        <v>123</v>
      </c>
      <c r="B18" s="74"/>
      <c r="C18" s="17"/>
      <c r="D18" s="18"/>
      <c r="E18" s="15"/>
      <c r="F18" s="16" t="str">
        <f t="shared" si="0"/>
        <v xml:space="preserve"> </v>
      </c>
      <c r="G18" s="17"/>
      <c r="H18" s="18"/>
      <c r="I18" s="15"/>
      <c r="J18" s="16" t="str">
        <f t="shared" si="1"/>
        <v xml:space="preserve"> </v>
      </c>
      <c r="K18" s="17"/>
      <c r="L18" s="18"/>
      <c r="M18" s="15"/>
      <c r="N18" s="15" t="str">
        <f t="shared" si="2"/>
        <v/>
      </c>
      <c r="O18" s="17"/>
      <c r="P18" s="18"/>
      <c r="Q18" s="15"/>
      <c r="R18" s="15" t="str">
        <f t="shared" si="3"/>
        <v/>
      </c>
      <c r="S18" s="17"/>
      <c r="T18" s="18"/>
      <c r="U18" s="15"/>
      <c r="V18" s="15" t="str">
        <f t="shared" si="4"/>
        <v/>
      </c>
      <c r="W18" s="17"/>
      <c r="X18" s="18"/>
      <c r="Y18" s="15"/>
      <c r="Z18" s="16" t="str">
        <f t="shared" si="5"/>
        <v xml:space="preserve"> </v>
      </c>
      <c r="AA18" s="136"/>
      <c r="AB18" s="136"/>
      <c r="AC18" s="136"/>
      <c r="AD18" s="136"/>
      <c r="AE18" s="136"/>
      <c r="AF18" s="136"/>
      <c r="AG18" s="136"/>
      <c r="AH18" s="136"/>
      <c r="AI18" s="136"/>
      <c r="AJ18" s="136"/>
      <c r="AK18" s="136"/>
      <c r="AL18" s="136"/>
      <c r="AM18" s="136"/>
      <c r="AN18" s="136"/>
      <c r="AO18" s="136"/>
      <c r="AP18" s="136"/>
      <c r="AQ18" s="136"/>
      <c r="AR18" s="136"/>
      <c r="AS18" s="136"/>
      <c r="AT18" s="136"/>
    </row>
    <row r="19" spans="1:46" ht="18" customHeight="1">
      <c r="A19" s="19" t="s">
        <v>124</v>
      </c>
      <c r="B19" s="74"/>
      <c r="C19" s="17"/>
      <c r="D19" s="18"/>
      <c r="E19" s="15"/>
      <c r="F19" s="16" t="str">
        <f t="shared" si="0"/>
        <v xml:space="preserve"> </v>
      </c>
      <c r="G19" s="17"/>
      <c r="H19" s="18"/>
      <c r="I19" s="15"/>
      <c r="J19" s="16" t="str">
        <f t="shared" si="1"/>
        <v xml:space="preserve"> </v>
      </c>
      <c r="K19" s="17"/>
      <c r="L19" s="18"/>
      <c r="M19" s="15"/>
      <c r="N19" s="15" t="str">
        <f t="shared" si="2"/>
        <v/>
      </c>
      <c r="O19" s="17"/>
      <c r="P19" s="18"/>
      <c r="Q19" s="15"/>
      <c r="R19" s="15" t="str">
        <f t="shared" si="3"/>
        <v/>
      </c>
      <c r="S19" s="17"/>
      <c r="T19" s="18"/>
      <c r="U19" s="15"/>
      <c r="V19" s="15" t="str">
        <f t="shared" si="4"/>
        <v/>
      </c>
      <c r="W19" s="17"/>
      <c r="X19" s="18"/>
      <c r="Y19" s="15"/>
      <c r="Z19" s="16" t="str">
        <f t="shared" si="5"/>
        <v xml:space="preserve"> </v>
      </c>
      <c r="AA19" s="136"/>
      <c r="AB19" s="136"/>
      <c r="AC19" s="136"/>
      <c r="AD19" s="136"/>
      <c r="AE19" s="136"/>
      <c r="AF19" s="136"/>
      <c r="AG19" s="136"/>
      <c r="AH19" s="136"/>
      <c r="AI19" s="136"/>
      <c r="AJ19" s="136"/>
      <c r="AK19" s="136"/>
      <c r="AL19" s="136"/>
      <c r="AM19" s="136"/>
      <c r="AN19" s="136"/>
      <c r="AO19" s="136"/>
      <c r="AP19" s="136"/>
      <c r="AQ19" s="136"/>
      <c r="AR19" s="136"/>
      <c r="AS19" s="136"/>
      <c r="AT19" s="136"/>
    </row>
    <row r="20" spans="1:46" ht="18" customHeight="1">
      <c r="A20" s="19" t="s">
        <v>125</v>
      </c>
      <c r="B20" s="74"/>
      <c r="C20" s="17"/>
      <c r="D20" s="18"/>
      <c r="E20" s="15"/>
      <c r="F20" s="16" t="str">
        <f t="shared" si="0"/>
        <v xml:space="preserve"> </v>
      </c>
      <c r="G20" s="17"/>
      <c r="H20" s="18"/>
      <c r="I20" s="15"/>
      <c r="J20" s="16" t="str">
        <f t="shared" si="1"/>
        <v xml:space="preserve"> </v>
      </c>
      <c r="K20" s="17"/>
      <c r="L20" s="18"/>
      <c r="M20" s="15"/>
      <c r="N20" s="15" t="str">
        <f t="shared" si="2"/>
        <v/>
      </c>
      <c r="O20" s="17"/>
      <c r="P20" s="18"/>
      <c r="Q20" s="15"/>
      <c r="R20" s="15" t="str">
        <f t="shared" si="3"/>
        <v/>
      </c>
      <c r="S20" s="17"/>
      <c r="T20" s="18"/>
      <c r="U20" s="15"/>
      <c r="V20" s="15" t="str">
        <f t="shared" si="4"/>
        <v/>
      </c>
      <c r="W20" s="17"/>
      <c r="X20" s="18"/>
      <c r="Y20" s="15"/>
      <c r="Z20" s="16" t="str">
        <f t="shared" si="5"/>
        <v xml:space="preserve"> </v>
      </c>
      <c r="AA20" s="136"/>
      <c r="AB20" s="136"/>
      <c r="AC20" s="136"/>
      <c r="AD20" s="136"/>
      <c r="AE20" s="136"/>
      <c r="AF20" s="136"/>
      <c r="AG20" s="136"/>
      <c r="AH20" s="136"/>
      <c r="AI20" s="136"/>
      <c r="AJ20" s="136"/>
      <c r="AK20" s="136"/>
      <c r="AL20" s="136"/>
      <c r="AM20" s="136"/>
      <c r="AN20" s="136"/>
      <c r="AO20" s="136"/>
      <c r="AP20" s="136"/>
      <c r="AQ20" s="136"/>
      <c r="AR20" s="136"/>
      <c r="AS20" s="136"/>
      <c r="AT20" s="136"/>
    </row>
    <row r="21" spans="1:46" ht="18" customHeight="1">
      <c r="A21" s="12" t="s">
        <v>126</v>
      </c>
      <c r="B21" s="174"/>
      <c r="C21" s="17"/>
      <c r="D21" s="18"/>
      <c r="E21" s="15"/>
      <c r="F21" s="16" t="str">
        <f t="shared" si="0"/>
        <v xml:space="preserve"> </v>
      </c>
      <c r="G21" s="17"/>
      <c r="H21" s="18"/>
      <c r="I21" s="15"/>
      <c r="J21" s="16" t="str">
        <f t="shared" si="1"/>
        <v xml:space="preserve"> </v>
      </c>
      <c r="K21" s="17"/>
      <c r="L21" s="18"/>
      <c r="M21" s="15"/>
      <c r="N21" s="15" t="str">
        <f t="shared" si="2"/>
        <v/>
      </c>
      <c r="O21" s="17"/>
      <c r="P21" s="18"/>
      <c r="Q21" s="15"/>
      <c r="R21" s="15" t="str">
        <f t="shared" si="3"/>
        <v/>
      </c>
      <c r="S21" s="17"/>
      <c r="T21" s="18"/>
      <c r="U21" s="15"/>
      <c r="V21" s="15" t="str">
        <f t="shared" si="4"/>
        <v/>
      </c>
      <c r="W21" s="17"/>
      <c r="X21" s="18"/>
      <c r="Y21" s="15"/>
      <c r="Z21" s="16" t="str">
        <f t="shared" si="5"/>
        <v xml:space="preserve"> </v>
      </c>
      <c r="AA21" s="136"/>
      <c r="AB21" s="136"/>
      <c r="AC21" s="136"/>
      <c r="AD21" s="136"/>
      <c r="AE21" s="136"/>
      <c r="AF21" s="136"/>
      <c r="AG21" s="136"/>
      <c r="AH21" s="136"/>
      <c r="AI21" s="136"/>
      <c r="AJ21" s="136"/>
      <c r="AK21" s="136"/>
      <c r="AL21" s="136"/>
      <c r="AM21" s="136"/>
      <c r="AN21" s="136"/>
      <c r="AO21" s="136"/>
      <c r="AP21" s="136"/>
      <c r="AQ21" s="136"/>
      <c r="AR21" s="136"/>
      <c r="AS21" s="136"/>
      <c r="AT21" s="136"/>
    </row>
    <row r="22" spans="1:46" ht="18" customHeight="1">
      <c r="A22" s="19" t="s">
        <v>127</v>
      </c>
      <c r="B22" s="74"/>
      <c r="C22" s="17"/>
      <c r="D22" s="18"/>
      <c r="E22" s="15"/>
      <c r="F22" s="16" t="str">
        <f t="shared" si="0"/>
        <v xml:space="preserve"> </v>
      </c>
      <c r="G22" s="17"/>
      <c r="H22" s="18"/>
      <c r="I22" s="15"/>
      <c r="J22" s="16" t="str">
        <f t="shared" si="1"/>
        <v xml:space="preserve"> </v>
      </c>
      <c r="K22" s="17"/>
      <c r="L22" s="18"/>
      <c r="M22" s="15"/>
      <c r="N22" s="15" t="str">
        <f t="shared" si="2"/>
        <v/>
      </c>
      <c r="O22" s="17"/>
      <c r="P22" s="18"/>
      <c r="Q22" s="15"/>
      <c r="R22" s="15" t="str">
        <f t="shared" si="3"/>
        <v/>
      </c>
      <c r="S22" s="17"/>
      <c r="T22" s="18"/>
      <c r="U22" s="15"/>
      <c r="V22" s="15" t="str">
        <f t="shared" si="4"/>
        <v/>
      </c>
      <c r="W22" s="17"/>
      <c r="X22" s="18"/>
      <c r="Y22" s="15"/>
      <c r="Z22" s="16" t="str">
        <f t="shared" si="5"/>
        <v xml:space="preserve"> </v>
      </c>
      <c r="AA22" s="136"/>
      <c r="AB22" s="136"/>
      <c r="AC22" s="136"/>
      <c r="AD22" s="136"/>
      <c r="AE22" s="136"/>
      <c r="AF22" s="136"/>
      <c r="AG22" s="136"/>
      <c r="AH22" s="136"/>
      <c r="AI22" s="136"/>
      <c r="AJ22" s="136"/>
      <c r="AK22" s="136"/>
      <c r="AL22" s="136"/>
      <c r="AM22" s="136"/>
      <c r="AN22" s="136"/>
      <c r="AO22" s="136"/>
      <c r="AP22" s="136"/>
      <c r="AQ22" s="136"/>
      <c r="AR22" s="136"/>
      <c r="AS22" s="136"/>
      <c r="AT22" s="136"/>
    </row>
    <row r="23" spans="1:46" ht="18" customHeight="1">
      <c r="A23" s="12" t="s">
        <v>128</v>
      </c>
      <c r="B23" s="174"/>
      <c r="C23" s="17"/>
      <c r="D23" s="18"/>
      <c r="E23" s="15"/>
      <c r="F23" s="16" t="str">
        <f t="shared" si="0"/>
        <v xml:space="preserve"> </v>
      </c>
      <c r="G23" s="17"/>
      <c r="H23" s="18"/>
      <c r="I23" s="15"/>
      <c r="J23" s="16" t="str">
        <f t="shared" si="1"/>
        <v xml:space="preserve"> </v>
      </c>
      <c r="K23" s="17"/>
      <c r="L23" s="18"/>
      <c r="M23" s="15"/>
      <c r="N23" s="15" t="str">
        <f t="shared" si="2"/>
        <v/>
      </c>
      <c r="O23" s="17"/>
      <c r="P23" s="18"/>
      <c r="Q23" s="15"/>
      <c r="R23" s="15" t="str">
        <f t="shared" si="3"/>
        <v/>
      </c>
      <c r="S23" s="17"/>
      <c r="T23" s="18"/>
      <c r="U23" s="15"/>
      <c r="V23" s="15" t="str">
        <f t="shared" si="4"/>
        <v/>
      </c>
      <c r="W23" s="17"/>
      <c r="X23" s="18"/>
      <c r="Y23" s="15"/>
      <c r="Z23" s="16" t="str">
        <f t="shared" si="5"/>
        <v xml:space="preserve"> </v>
      </c>
      <c r="AA23" s="136"/>
      <c r="AB23" s="136"/>
      <c r="AC23" s="136"/>
      <c r="AD23" s="136"/>
      <c r="AE23" s="136"/>
      <c r="AF23" s="136"/>
      <c r="AG23" s="136"/>
      <c r="AH23" s="136"/>
      <c r="AI23" s="136"/>
      <c r="AJ23" s="136"/>
      <c r="AK23" s="136"/>
      <c r="AL23" s="136"/>
      <c r="AM23" s="136"/>
      <c r="AN23" s="136"/>
      <c r="AO23" s="136"/>
      <c r="AP23" s="136"/>
      <c r="AQ23" s="136"/>
      <c r="AR23" s="136"/>
      <c r="AS23" s="136"/>
      <c r="AT23" s="136"/>
    </row>
    <row r="24" spans="1:46" ht="18" customHeight="1">
      <c r="A24" s="19" t="s">
        <v>129</v>
      </c>
      <c r="B24" s="74"/>
      <c r="C24" s="17"/>
      <c r="D24" s="18"/>
      <c r="E24" s="15"/>
      <c r="F24" s="16" t="str">
        <f t="shared" si="0"/>
        <v xml:space="preserve"> </v>
      </c>
      <c r="G24" s="17"/>
      <c r="H24" s="18"/>
      <c r="I24" s="15"/>
      <c r="J24" s="16" t="str">
        <f t="shared" si="1"/>
        <v xml:space="preserve"> </v>
      </c>
      <c r="K24" s="17"/>
      <c r="L24" s="18"/>
      <c r="M24" s="15"/>
      <c r="N24" s="15" t="str">
        <f t="shared" si="2"/>
        <v/>
      </c>
      <c r="O24" s="17"/>
      <c r="P24" s="18"/>
      <c r="Q24" s="15"/>
      <c r="R24" s="15" t="str">
        <f t="shared" si="3"/>
        <v/>
      </c>
      <c r="S24" s="17"/>
      <c r="T24" s="18"/>
      <c r="U24" s="15"/>
      <c r="V24" s="15" t="str">
        <f t="shared" si="4"/>
        <v/>
      </c>
      <c r="W24" s="17"/>
      <c r="X24" s="18"/>
      <c r="Y24" s="15"/>
      <c r="Z24" s="16" t="str">
        <f t="shared" si="5"/>
        <v xml:space="preserve"> </v>
      </c>
      <c r="AA24" s="136"/>
      <c r="AB24" s="136"/>
      <c r="AC24" s="136"/>
      <c r="AD24" s="136"/>
      <c r="AE24" s="136"/>
      <c r="AF24" s="136"/>
      <c r="AG24" s="136"/>
      <c r="AH24" s="136"/>
      <c r="AI24" s="136"/>
      <c r="AJ24" s="136"/>
      <c r="AK24" s="136"/>
      <c r="AL24" s="136"/>
      <c r="AM24" s="136"/>
      <c r="AN24" s="136"/>
      <c r="AO24" s="136"/>
      <c r="AP24" s="136"/>
      <c r="AQ24" s="136"/>
      <c r="AR24" s="136"/>
      <c r="AS24" s="136"/>
      <c r="AT24" s="136"/>
    </row>
    <row r="25" spans="1:46" ht="18" customHeight="1">
      <c r="A25" s="12" t="s">
        <v>130</v>
      </c>
      <c r="B25" s="174"/>
      <c r="C25" s="17"/>
      <c r="D25" s="18"/>
      <c r="E25" s="15"/>
      <c r="F25" s="16" t="str">
        <f t="shared" si="0"/>
        <v xml:space="preserve"> </v>
      </c>
      <c r="G25" s="17"/>
      <c r="H25" s="18"/>
      <c r="I25" s="15"/>
      <c r="J25" s="16" t="str">
        <f t="shared" si="1"/>
        <v xml:space="preserve"> </v>
      </c>
      <c r="K25" s="17"/>
      <c r="L25" s="18"/>
      <c r="M25" s="15"/>
      <c r="N25" s="15" t="str">
        <f t="shared" si="2"/>
        <v/>
      </c>
      <c r="O25" s="17"/>
      <c r="P25" s="18"/>
      <c r="Q25" s="15"/>
      <c r="R25" s="15" t="str">
        <f t="shared" si="3"/>
        <v/>
      </c>
      <c r="S25" s="17"/>
      <c r="T25" s="18"/>
      <c r="U25" s="15"/>
      <c r="V25" s="15" t="str">
        <f t="shared" si="4"/>
        <v/>
      </c>
      <c r="W25" s="17"/>
      <c r="X25" s="18"/>
      <c r="Y25" s="15"/>
      <c r="Z25" s="16" t="str">
        <f t="shared" si="5"/>
        <v xml:space="preserve"> </v>
      </c>
      <c r="AA25" s="136"/>
      <c r="AB25" s="136"/>
      <c r="AC25" s="136"/>
      <c r="AD25" s="136"/>
      <c r="AE25" s="136"/>
      <c r="AF25" s="136"/>
      <c r="AG25" s="136"/>
      <c r="AH25" s="136"/>
      <c r="AI25" s="136"/>
      <c r="AJ25" s="136"/>
      <c r="AK25" s="136"/>
      <c r="AL25" s="136"/>
      <c r="AM25" s="136"/>
      <c r="AN25" s="136"/>
      <c r="AO25" s="136"/>
      <c r="AP25" s="136"/>
      <c r="AQ25" s="136"/>
      <c r="AR25" s="136"/>
      <c r="AS25" s="136"/>
      <c r="AT25" s="136"/>
    </row>
    <row r="26" spans="1:46" ht="18" customHeight="1">
      <c r="A26" s="19" t="s">
        <v>131</v>
      </c>
      <c r="B26" s="74"/>
      <c r="C26" s="17"/>
      <c r="D26" s="18"/>
      <c r="E26" s="15"/>
      <c r="F26" s="16" t="str">
        <f t="shared" si="0"/>
        <v xml:space="preserve"> </v>
      </c>
      <c r="G26" s="17"/>
      <c r="H26" s="18"/>
      <c r="I26" s="15"/>
      <c r="J26" s="16" t="str">
        <f t="shared" si="1"/>
        <v xml:space="preserve"> </v>
      </c>
      <c r="K26" s="17"/>
      <c r="L26" s="18"/>
      <c r="M26" s="15"/>
      <c r="N26" s="15" t="str">
        <f t="shared" si="2"/>
        <v/>
      </c>
      <c r="O26" s="17"/>
      <c r="P26" s="18"/>
      <c r="Q26" s="15"/>
      <c r="R26" s="15" t="str">
        <f t="shared" si="3"/>
        <v/>
      </c>
      <c r="S26" s="17"/>
      <c r="T26" s="18"/>
      <c r="U26" s="15"/>
      <c r="V26" s="15" t="str">
        <f t="shared" si="4"/>
        <v/>
      </c>
      <c r="W26" s="17"/>
      <c r="X26" s="18"/>
      <c r="Y26" s="15"/>
      <c r="Z26" s="16" t="str">
        <f t="shared" si="5"/>
        <v xml:space="preserve"> </v>
      </c>
      <c r="AA26" s="136"/>
      <c r="AB26" s="136"/>
      <c r="AC26" s="136"/>
      <c r="AD26" s="136"/>
      <c r="AE26" s="136"/>
      <c r="AF26" s="136"/>
      <c r="AG26" s="136"/>
      <c r="AH26" s="136"/>
      <c r="AI26" s="136"/>
      <c r="AJ26" s="136"/>
      <c r="AK26" s="136"/>
      <c r="AL26" s="136"/>
      <c r="AM26" s="136"/>
      <c r="AN26" s="136"/>
      <c r="AO26" s="136"/>
      <c r="AP26" s="136"/>
      <c r="AQ26" s="136"/>
      <c r="AR26" s="136"/>
      <c r="AS26" s="136"/>
      <c r="AT26" s="136"/>
    </row>
    <row r="27" spans="1:46" ht="18" customHeight="1">
      <c r="A27" s="24" t="s">
        <v>132</v>
      </c>
      <c r="B27" s="25"/>
      <c r="C27" s="26">
        <f t="shared" ref="C27:Z27" si="6">IF(SUM(C15:C26)=0,0,SUM(C15:C26))</f>
        <v>0</v>
      </c>
      <c r="D27" s="73">
        <f t="shared" si="6"/>
        <v>0</v>
      </c>
      <c r="E27" s="27">
        <f t="shared" si="6"/>
        <v>0</v>
      </c>
      <c r="F27" s="27">
        <f t="shared" si="6"/>
        <v>0</v>
      </c>
      <c r="G27" s="28">
        <f t="shared" si="6"/>
        <v>0</v>
      </c>
      <c r="H27" s="29">
        <f t="shared" si="6"/>
        <v>0</v>
      </c>
      <c r="I27" s="28">
        <f t="shared" si="6"/>
        <v>0</v>
      </c>
      <c r="J27" s="28">
        <f t="shared" si="6"/>
        <v>0</v>
      </c>
      <c r="K27" s="26">
        <f t="shared" si="6"/>
        <v>0</v>
      </c>
      <c r="L27" s="30">
        <f t="shared" si="6"/>
        <v>0</v>
      </c>
      <c r="M27" s="26">
        <f t="shared" si="6"/>
        <v>0</v>
      </c>
      <c r="N27" s="26">
        <f t="shared" si="6"/>
        <v>0</v>
      </c>
      <c r="O27" s="31">
        <f t="shared" si="6"/>
        <v>0</v>
      </c>
      <c r="P27" s="30">
        <f t="shared" si="6"/>
        <v>0</v>
      </c>
      <c r="Q27" s="26">
        <f t="shared" si="6"/>
        <v>0</v>
      </c>
      <c r="R27" s="26">
        <f t="shared" si="6"/>
        <v>0</v>
      </c>
      <c r="S27" s="31">
        <f t="shared" si="6"/>
        <v>0</v>
      </c>
      <c r="T27" s="30">
        <f t="shared" si="6"/>
        <v>0</v>
      </c>
      <c r="U27" s="26">
        <f t="shared" si="6"/>
        <v>0</v>
      </c>
      <c r="V27" s="26">
        <f t="shared" si="6"/>
        <v>0</v>
      </c>
      <c r="W27" s="28">
        <f t="shared" si="6"/>
        <v>0</v>
      </c>
      <c r="X27" s="29">
        <f t="shared" si="6"/>
        <v>0</v>
      </c>
      <c r="Y27" s="28">
        <f t="shared" si="6"/>
        <v>0</v>
      </c>
      <c r="Z27" s="28">
        <f t="shared" si="6"/>
        <v>0</v>
      </c>
      <c r="AA27" s="157"/>
      <c r="AB27" s="157"/>
      <c r="AC27" s="157"/>
      <c r="AD27" s="157"/>
      <c r="AE27" s="157"/>
      <c r="AF27" s="157"/>
      <c r="AG27" s="157"/>
      <c r="AH27" s="157"/>
      <c r="AI27" s="157"/>
      <c r="AJ27" s="157"/>
      <c r="AK27" s="157"/>
      <c r="AL27" s="157"/>
      <c r="AM27" s="157"/>
      <c r="AN27" s="157"/>
      <c r="AO27" s="157"/>
      <c r="AP27" s="157"/>
      <c r="AQ27" s="157"/>
      <c r="AR27" s="157"/>
      <c r="AS27" s="157"/>
      <c r="AT27" s="157"/>
    </row>
    <row r="28" spans="1:46" ht="18" customHeight="1">
      <c r="A28" s="24" t="s">
        <v>133</v>
      </c>
      <c r="B28" s="32">
        <f t="shared" ref="B28:F28" si="7">IF(SUM(B15:B26)&gt;0,AVERAGE(B15:B26),0)</f>
        <v>0</v>
      </c>
      <c r="C28" s="32">
        <f t="shared" si="7"/>
        <v>0</v>
      </c>
      <c r="D28" s="32">
        <f t="shared" si="7"/>
        <v>0</v>
      </c>
      <c r="E28" s="32">
        <f t="shared" si="7"/>
        <v>0</v>
      </c>
      <c r="F28" s="32">
        <f t="shared" si="7"/>
        <v>0</v>
      </c>
      <c r="G28" s="33">
        <f t="shared" ref="G28:J28" si="8">IF(G27=0,0,AVERAGE(G15:G26))</f>
        <v>0</v>
      </c>
      <c r="H28" s="33">
        <f t="shared" si="8"/>
        <v>0</v>
      </c>
      <c r="I28" s="33">
        <f t="shared" si="8"/>
        <v>0</v>
      </c>
      <c r="J28" s="33">
        <f t="shared" si="8"/>
        <v>0</v>
      </c>
      <c r="K28" s="32">
        <f t="shared" ref="K28:V28" si="9">IF(SUM(K15:K26)&gt;0,AVERAGE(K15:K26),0)</f>
        <v>0</v>
      </c>
      <c r="L28" s="32">
        <f t="shared" si="9"/>
        <v>0</v>
      </c>
      <c r="M28" s="32">
        <f t="shared" si="9"/>
        <v>0</v>
      </c>
      <c r="N28" s="32">
        <f t="shared" si="9"/>
        <v>0</v>
      </c>
      <c r="O28" s="34">
        <f t="shared" si="9"/>
        <v>0</v>
      </c>
      <c r="P28" s="32">
        <f t="shared" si="9"/>
        <v>0</v>
      </c>
      <c r="Q28" s="32">
        <f t="shared" si="9"/>
        <v>0</v>
      </c>
      <c r="R28" s="32">
        <f t="shared" si="9"/>
        <v>0</v>
      </c>
      <c r="S28" s="34">
        <f t="shared" si="9"/>
        <v>0</v>
      </c>
      <c r="T28" s="32">
        <f t="shared" si="9"/>
        <v>0</v>
      </c>
      <c r="U28" s="32">
        <f t="shared" si="9"/>
        <v>0</v>
      </c>
      <c r="V28" s="32">
        <f t="shared" si="9"/>
        <v>0</v>
      </c>
      <c r="W28" s="33">
        <f t="shared" ref="W28:Z28" si="10">IF(W27=0,0,AVERAGE(W15:W26))</f>
        <v>0</v>
      </c>
      <c r="X28" s="33">
        <f t="shared" si="10"/>
        <v>0</v>
      </c>
      <c r="Y28" s="33">
        <f t="shared" si="10"/>
        <v>0</v>
      </c>
      <c r="Z28" s="33">
        <f t="shared" si="10"/>
        <v>0</v>
      </c>
      <c r="AA28" s="157"/>
      <c r="AB28" s="157"/>
      <c r="AC28" s="157"/>
      <c r="AD28" s="157"/>
      <c r="AE28" s="157"/>
      <c r="AF28" s="157"/>
      <c r="AG28" s="157"/>
      <c r="AH28" s="157"/>
      <c r="AI28" s="157"/>
      <c r="AJ28" s="157"/>
      <c r="AK28" s="157"/>
      <c r="AL28" s="157"/>
      <c r="AM28" s="157"/>
      <c r="AN28" s="157"/>
      <c r="AO28" s="157"/>
      <c r="AP28" s="157"/>
      <c r="AQ28" s="157"/>
      <c r="AR28" s="157"/>
      <c r="AS28" s="157"/>
      <c r="AT28" s="157"/>
    </row>
    <row r="29" spans="1:46" ht="18" customHeight="1">
      <c r="A29" s="165"/>
      <c r="B29" s="165"/>
      <c r="C29" s="157"/>
      <c r="D29" s="166"/>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row>
    <row r="30" spans="1:46" ht="15.75" customHeight="1">
      <c r="A30" s="224" t="s">
        <v>134</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120"/>
      <c r="AK30" s="120"/>
      <c r="AL30" s="120"/>
      <c r="AM30" s="120"/>
      <c r="AN30" s="120"/>
      <c r="AO30" s="120"/>
      <c r="AP30" s="120"/>
      <c r="AQ30" s="120"/>
      <c r="AR30" s="120"/>
      <c r="AS30" s="120"/>
      <c r="AT30" s="120"/>
    </row>
    <row r="31" spans="1:46" ht="15.75" customHeight="1">
      <c r="A31" s="167"/>
      <c r="B31" s="167"/>
      <c r="C31" s="167"/>
      <c r="D31" s="168"/>
      <c r="E31" s="167"/>
      <c r="F31" s="167"/>
      <c r="G31" s="167"/>
      <c r="H31" s="167"/>
      <c r="I31" s="167"/>
      <c r="J31" s="167"/>
      <c r="K31" s="167"/>
      <c r="L31" s="167"/>
      <c r="M31" s="167"/>
      <c r="N31" s="167"/>
      <c r="O31" s="167"/>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row>
    <row r="32" spans="1:46" ht="15.75" customHeight="1">
      <c r="A32" s="167"/>
      <c r="B32" s="167"/>
      <c r="C32" s="167"/>
      <c r="D32" s="168"/>
      <c r="E32" s="167"/>
      <c r="F32" s="167"/>
      <c r="G32" s="167"/>
      <c r="H32" s="167"/>
      <c r="I32" s="167"/>
      <c r="J32" s="167"/>
      <c r="K32" s="167"/>
      <c r="L32" s="167"/>
      <c r="M32" s="167"/>
      <c r="N32" s="167"/>
      <c r="O32" s="167"/>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row>
    <row r="33" spans="1:46" ht="36.75" customHeight="1">
      <c r="A33" s="35" t="s">
        <v>107</v>
      </c>
      <c r="B33" s="36"/>
      <c r="C33" s="232" t="s">
        <v>135</v>
      </c>
      <c r="D33" s="254"/>
      <c r="E33" s="233" t="s">
        <v>136</v>
      </c>
      <c r="F33" s="254"/>
      <c r="G33" s="238" t="s">
        <v>137</v>
      </c>
      <c r="H33" s="254"/>
      <c r="I33" s="232" t="s">
        <v>138</v>
      </c>
      <c r="J33" s="254"/>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row>
    <row r="34" spans="1:46" ht="15.75" customHeight="1">
      <c r="A34" s="35" t="s">
        <v>114</v>
      </c>
      <c r="B34" s="35" t="s">
        <v>115</v>
      </c>
      <c r="C34" s="35" t="s">
        <v>116</v>
      </c>
      <c r="D34" s="37" t="s">
        <v>139</v>
      </c>
      <c r="E34" s="38" t="s">
        <v>116</v>
      </c>
      <c r="F34" s="38" t="s">
        <v>139</v>
      </c>
      <c r="G34" s="75" t="s">
        <v>116</v>
      </c>
      <c r="H34" s="75" t="s">
        <v>139</v>
      </c>
      <c r="I34" s="40" t="s">
        <v>116</v>
      </c>
      <c r="J34" s="35" t="s">
        <v>139</v>
      </c>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row>
    <row r="35" spans="1:46" ht="18" customHeight="1">
      <c r="A35" s="12" t="s">
        <v>120</v>
      </c>
      <c r="B35" s="12"/>
      <c r="C35" s="76"/>
      <c r="D35" s="77"/>
      <c r="E35" s="41"/>
      <c r="F35" s="42"/>
      <c r="G35" s="41"/>
      <c r="H35" s="42"/>
      <c r="I35" s="41"/>
      <c r="J35" s="42"/>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row>
    <row r="36" spans="1:46" ht="18" customHeight="1">
      <c r="A36" s="19" t="s">
        <v>121</v>
      </c>
      <c r="B36" s="19"/>
      <c r="C36" s="78"/>
      <c r="D36" s="79"/>
      <c r="E36" s="41"/>
      <c r="F36" s="42"/>
      <c r="G36" s="15"/>
      <c r="H36" s="18"/>
      <c r="I36" s="15"/>
      <c r="J36" s="18"/>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row>
    <row r="37" spans="1:46" ht="18" customHeight="1">
      <c r="A37" s="19" t="s">
        <v>122</v>
      </c>
      <c r="B37" s="19"/>
      <c r="C37" s="78"/>
      <c r="D37" s="79"/>
      <c r="E37" s="41"/>
      <c r="F37" s="42"/>
      <c r="G37" s="15"/>
      <c r="H37" s="18"/>
      <c r="I37" s="15"/>
      <c r="J37" s="18"/>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row>
    <row r="38" spans="1:46" ht="18" customHeight="1">
      <c r="A38" s="19" t="s">
        <v>123</v>
      </c>
      <c r="B38" s="19"/>
      <c r="C38" s="78"/>
      <c r="D38" s="79"/>
      <c r="E38" s="41"/>
      <c r="F38" s="42"/>
      <c r="G38" s="15"/>
      <c r="H38" s="18"/>
      <c r="I38" s="15"/>
      <c r="J38" s="18"/>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row>
    <row r="39" spans="1:46" ht="18" customHeight="1">
      <c r="A39" s="19" t="s">
        <v>124</v>
      </c>
      <c r="B39" s="19"/>
      <c r="C39" s="78"/>
      <c r="D39" s="79"/>
      <c r="E39" s="41"/>
      <c r="F39" s="42"/>
      <c r="G39" s="15"/>
      <c r="H39" s="18"/>
      <c r="I39" s="15"/>
      <c r="J39" s="18"/>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row>
    <row r="40" spans="1:46" ht="18" customHeight="1">
      <c r="A40" s="19" t="s">
        <v>125</v>
      </c>
      <c r="B40" s="19"/>
      <c r="C40" s="78"/>
      <c r="D40" s="79"/>
      <c r="E40" s="41"/>
      <c r="F40" s="42"/>
      <c r="G40" s="15"/>
      <c r="H40" s="18"/>
      <c r="I40" s="15"/>
      <c r="J40" s="18"/>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row>
    <row r="41" spans="1:46" ht="18" customHeight="1">
      <c r="A41" s="12" t="s">
        <v>126</v>
      </c>
      <c r="B41" s="12"/>
      <c r="C41" s="78"/>
      <c r="D41" s="79"/>
      <c r="E41" s="41"/>
      <c r="F41" s="42"/>
      <c r="G41" s="15"/>
      <c r="H41" s="18"/>
      <c r="I41" s="15"/>
      <c r="J41" s="18"/>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row>
    <row r="42" spans="1:46" ht="18" customHeight="1">
      <c r="A42" s="19" t="s">
        <v>127</v>
      </c>
      <c r="B42" s="19"/>
      <c r="C42" s="78"/>
      <c r="D42" s="79"/>
      <c r="E42" s="41"/>
      <c r="F42" s="42"/>
      <c r="G42" s="15"/>
      <c r="H42" s="18"/>
      <c r="I42" s="15"/>
      <c r="J42" s="18"/>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row>
    <row r="43" spans="1:46" ht="18" customHeight="1">
      <c r="A43" s="12" t="s">
        <v>128</v>
      </c>
      <c r="B43" s="12"/>
      <c r="C43" s="78"/>
      <c r="D43" s="79"/>
      <c r="E43" s="41"/>
      <c r="F43" s="42"/>
      <c r="G43" s="15"/>
      <c r="H43" s="18"/>
      <c r="I43" s="15"/>
      <c r="J43" s="18"/>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row>
    <row r="44" spans="1:46" ht="18" customHeight="1">
      <c r="A44" s="19" t="s">
        <v>129</v>
      </c>
      <c r="B44" s="19"/>
      <c r="C44" s="78"/>
      <c r="D44" s="79"/>
      <c r="E44" s="41"/>
      <c r="F44" s="42"/>
      <c r="G44" s="15"/>
      <c r="H44" s="18"/>
      <c r="I44" s="15"/>
      <c r="J44" s="18"/>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row>
    <row r="45" spans="1:46" ht="18" customHeight="1">
      <c r="A45" s="12" t="s">
        <v>130</v>
      </c>
      <c r="B45" s="12"/>
      <c r="C45" s="78"/>
      <c r="D45" s="79"/>
      <c r="E45" s="41"/>
      <c r="F45" s="42"/>
      <c r="G45" s="15"/>
      <c r="H45" s="18"/>
      <c r="I45" s="15"/>
      <c r="J45" s="18"/>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row>
    <row r="46" spans="1:46" ht="18" customHeight="1">
      <c r="A46" s="19" t="s">
        <v>131</v>
      </c>
      <c r="B46" s="19"/>
      <c r="C46" s="78"/>
      <c r="D46" s="18"/>
      <c r="E46" s="41"/>
      <c r="F46" s="42"/>
      <c r="G46" s="15"/>
      <c r="H46" s="18"/>
      <c r="I46" s="15"/>
      <c r="J46" s="18"/>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row>
    <row r="47" spans="1:46" ht="18" customHeight="1">
      <c r="A47" s="43" t="s">
        <v>132</v>
      </c>
      <c r="B47" s="43"/>
      <c r="C47" s="44">
        <f t="shared" ref="C47:J47" si="11">IF(SUM(C35:C46)=0,0,SUM(C35:C46))</f>
        <v>0</v>
      </c>
      <c r="D47" s="37">
        <f t="shared" si="11"/>
        <v>0</v>
      </c>
      <c r="E47" s="38">
        <f t="shared" si="11"/>
        <v>0</v>
      </c>
      <c r="F47" s="45">
        <f t="shared" si="11"/>
        <v>0</v>
      </c>
      <c r="G47" s="75">
        <f t="shared" si="11"/>
        <v>0</v>
      </c>
      <c r="H47" s="80">
        <f t="shared" si="11"/>
        <v>0</v>
      </c>
      <c r="I47" s="46">
        <f t="shared" si="11"/>
        <v>0</v>
      </c>
      <c r="J47" s="47">
        <f t="shared" si="11"/>
        <v>0</v>
      </c>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1:46" ht="18" customHeight="1">
      <c r="A48" s="43" t="s">
        <v>140</v>
      </c>
      <c r="B48" s="43"/>
      <c r="C48" s="44">
        <f t="shared" ref="C48:J48" si="12">IF(SUM(C35:C46)&gt;0,AVERAGE(C35:C46),0)</f>
        <v>0</v>
      </c>
      <c r="D48" s="44">
        <f t="shared" si="12"/>
        <v>0</v>
      </c>
      <c r="E48" s="44">
        <f t="shared" si="12"/>
        <v>0</v>
      </c>
      <c r="F48" s="44">
        <f t="shared" si="12"/>
        <v>0</v>
      </c>
      <c r="G48" s="44">
        <f t="shared" si="12"/>
        <v>0</v>
      </c>
      <c r="H48" s="44">
        <f t="shared" si="12"/>
        <v>0</v>
      </c>
      <c r="I48" s="44">
        <f t="shared" si="12"/>
        <v>0</v>
      </c>
      <c r="J48" s="44">
        <f t="shared" si="12"/>
        <v>0</v>
      </c>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spans="1:46" ht="18" customHeight="1">
      <c r="A49" s="145"/>
      <c r="B49" s="145"/>
      <c r="C49" s="120"/>
      <c r="D49" s="162"/>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spans="1:46" ht="15.75" customHeight="1">
      <c r="A50" s="224" t="s">
        <v>141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row>
    <row r="51" spans="1:46" ht="15.75" customHeight="1">
      <c r="A51" s="120"/>
      <c r="B51" s="120"/>
      <c r="C51" s="120"/>
      <c r="D51" s="162"/>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spans="1:46" ht="19.5" customHeight="1">
      <c r="A52" s="48" t="s">
        <v>107</v>
      </c>
      <c r="B52" s="171"/>
      <c r="C52" s="228" t="s">
        <v>108</v>
      </c>
      <c r="D52" s="259"/>
      <c r="E52" s="259"/>
      <c r="F52" s="260"/>
      <c r="G52" s="229" t="s">
        <v>142</v>
      </c>
      <c r="H52" s="259"/>
      <c r="I52" s="259"/>
      <c r="J52" s="260"/>
      <c r="K52" s="228" t="s">
        <v>110</v>
      </c>
      <c r="L52" s="259"/>
      <c r="M52" s="259"/>
      <c r="N52" s="260"/>
      <c r="O52" s="229" t="s">
        <v>143</v>
      </c>
      <c r="P52" s="259"/>
      <c r="Q52" s="259"/>
      <c r="R52" s="260"/>
      <c r="S52" s="228" t="s">
        <v>144</v>
      </c>
      <c r="T52" s="259"/>
      <c r="U52" s="259"/>
      <c r="V52" s="260"/>
      <c r="W52" s="230" t="s">
        <v>145</v>
      </c>
      <c r="X52" s="259"/>
      <c r="Y52" s="259"/>
      <c r="Z52" s="259"/>
      <c r="AA52" s="163"/>
      <c r="AB52" s="163"/>
      <c r="AC52" s="163"/>
      <c r="AD52" s="163"/>
      <c r="AE52" s="163"/>
      <c r="AF52" s="163"/>
      <c r="AG52" s="163"/>
      <c r="AH52" s="163"/>
      <c r="AI52" s="163"/>
      <c r="AJ52" s="163"/>
      <c r="AK52" s="163"/>
      <c r="AL52" s="163"/>
      <c r="AM52" s="163"/>
      <c r="AN52" s="163"/>
      <c r="AO52" s="163"/>
      <c r="AP52" s="163"/>
      <c r="AQ52" s="163"/>
      <c r="AR52" s="163"/>
      <c r="AS52" s="163"/>
      <c r="AT52" s="163"/>
    </row>
    <row r="53" spans="1:46" ht="15.75" customHeight="1">
      <c r="A53" s="49" t="s">
        <v>146</v>
      </c>
      <c r="B53" s="50" t="s">
        <v>115</v>
      </c>
      <c r="C53" s="51" t="s">
        <v>116</v>
      </c>
      <c r="D53" s="52" t="s">
        <v>139</v>
      </c>
      <c r="E53" s="53" t="s">
        <v>118</v>
      </c>
      <c r="F53" s="81" t="s">
        <v>147</v>
      </c>
      <c r="G53" s="54" t="s">
        <v>148</v>
      </c>
      <c r="H53" s="55" t="s">
        <v>149</v>
      </c>
      <c r="I53" s="55" t="s">
        <v>118</v>
      </c>
      <c r="J53" s="55" t="s">
        <v>147</v>
      </c>
      <c r="K53" s="51" t="s">
        <v>116</v>
      </c>
      <c r="L53" s="53" t="s">
        <v>139</v>
      </c>
      <c r="M53" s="53" t="s">
        <v>118</v>
      </c>
      <c r="N53" s="53" t="s">
        <v>147</v>
      </c>
      <c r="O53" s="54" t="s">
        <v>150</v>
      </c>
      <c r="P53" s="55" t="s">
        <v>149</v>
      </c>
      <c r="Q53" s="55" t="s">
        <v>118</v>
      </c>
      <c r="R53" s="55" t="s">
        <v>147</v>
      </c>
      <c r="S53" s="51" t="s">
        <v>116</v>
      </c>
      <c r="T53" s="53" t="s">
        <v>139</v>
      </c>
      <c r="U53" s="53" t="s">
        <v>118</v>
      </c>
      <c r="V53" s="53" t="s">
        <v>147</v>
      </c>
      <c r="W53" s="8" t="s">
        <v>116</v>
      </c>
      <c r="X53" s="10" t="s">
        <v>139</v>
      </c>
      <c r="Y53" s="10" t="s">
        <v>118</v>
      </c>
      <c r="Z53" s="10" t="s">
        <v>147</v>
      </c>
      <c r="AA53" s="163"/>
      <c r="AB53" s="163"/>
      <c r="AC53" s="163"/>
      <c r="AD53" s="163"/>
      <c r="AE53" s="163"/>
      <c r="AF53" s="163"/>
      <c r="AG53" s="163"/>
      <c r="AH53" s="163"/>
      <c r="AI53" s="163"/>
      <c r="AJ53" s="163"/>
      <c r="AK53" s="163"/>
      <c r="AL53" s="163"/>
      <c r="AM53" s="163"/>
      <c r="AN53" s="163"/>
      <c r="AO53" s="163"/>
      <c r="AP53" s="163"/>
      <c r="AQ53" s="163"/>
      <c r="AR53" s="163"/>
      <c r="AS53" s="163"/>
      <c r="AT53" s="163"/>
    </row>
    <row r="54" spans="1:46" ht="18" customHeight="1">
      <c r="A54" s="56" t="s">
        <v>151</v>
      </c>
      <c r="B54" s="57"/>
      <c r="C54" s="58">
        <f t="shared" ref="C54:D54" si="13">+C27</f>
        <v>0</v>
      </c>
      <c r="D54" s="18">
        <f t="shared" si="13"/>
        <v>0</v>
      </c>
      <c r="E54" s="16">
        <f>E27</f>
        <v>0</v>
      </c>
      <c r="F54" s="82">
        <f>E28</f>
        <v>0</v>
      </c>
      <c r="G54" s="58">
        <f>+G27+W27</f>
        <v>0</v>
      </c>
      <c r="H54" s="18">
        <f t="shared" ref="H54:I54" si="14">H27+X27</f>
        <v>0</v>
      </c>
      <c r="I54" s="16">
        <f t="shared" si="14"/>
        <v>0</v>
      </c>
      <c r="J54" s="16">
        <f>AVERAGE(J28,Z28)</f>
        <v>0</v>
      </c>
      <c r="K54" s="58">
        <f>+K27</f>
        <v>0</v>
      </c>
      <c r="L54" s="18">
        <f t="shared" ref="L54:M54" si="15">L27</f>
        <v>0</v>
      </c>
      <c r="M54" s="16">
        <f t="shared" si="15"/>
        <v>0</v>
      </c>
      <c r="N54" s="16">
        <f>N28</f>
        <v>0</v>
      </c>
      <c r="O54" s="58">
        <f>+O27</f>
        <v>0</v>
      </c>
      <c r="P54" s="18">
        <f t="shared" ref="P54:Q54" si="16">P27</f>
        <v>0</v>
      </c>
      <c r="Q54" s="16">
        <f t="shared" si="16"/>
        <v>0</v>
      </c>
      <c r="R54" s="16">
        <f>R28</f>
        <v>0</v>
      </c>
      <c r="S54" s="59">
        <f>+S27</f>
        <v>0</v>
      </c>
      <c r="T54" s="18">
        <f t="shared" ref="T54:U54" si="17">T27</f>
        <v>0</v>
      </c>
      <c r="U54" s="16">
        <f t="shared" si="17"/>
        <v>0</v>
      </c>
      <c r="V54" s="16">
        <f>V28</f>
        <v>0</v>
      </c>
      <c r="W54" s="60" t="s">
        <v>152</v>
      </c>
      <c r="X54" s="61" t="s">
        <v>152</v>
      </c>
      <c r="Y54" s="62" t="s">
        <v>152</v>
      </c>
      <c r="Z54" s="62" t="s">
        <v>152</v>
      </c>
      <c r="AA54" s="163"/>
      <c r="AB54" s="163"/>
      <c r="AC54" s="163"/>
      <c r="AD54" s="163"/>
      <c r="AE54" s="163"/>
      <c r="AF54" s="163"/>
      <c r="AG54" s="163"/>
      <c r="AH54" s="163"/>
      <c r="AI54" s="163"/>
      <c r="AJ54" s="163"/>
      <c r="AK54" s="163"/>
      <c r="AL54" s="163"/>
      <c r="AM54" s="163"/>
      <c r="AN54" s="163"/>
      <c r="AO54" s="163"/>
      <c r="AP54" s="163"/>
      <c r="AQ54" s="163"/>
      <c r="AR54" s="163"/>
      <c r="AS54" s="163"/>
      <c r="AT54" s="163"/>
    </row>
    <row r="55" spans="1:46" ht="18" customHeight="1">
      <c r="A55" s="56" t="s">
        <v>153</v>
      </c>
      <c r="B55" s="57"/>
      <c r="C55" s="58">
        <f t="shared" ref="C55:D55" si="18">C47</f>
        <v>0</v>
      </c>
      <c r="D55" s="18">
        <f t="shared" si="18"/>
        <v>0</v>
      </c>
      <c r="E55" s="63" t="s">
        <v>154</v>
      </c>
      <c r="F55" s="82" t="s">
        <v>155</v>
      </c>
      <c r="G55" s="58">
        <f t="shared" ref="G55:H55" si="19">+E47</f>
        <v>0</v>
      </c>
      <c r="H55" s="18">
        <f t="shared" si="19"/>
        <v>0</v>
      </c>
      <c r="I55" s="16" t="s">
        <v>156</v>
      </c>
      <c r="J55" s="16" t="s">
        <v>155</v>
      </c>
      <c r="K55" s="58">
        <f t="shared" ref="K55:L55" si="20">G47</f>
        <v>0</v>
      </c>
      <c r="L55" s="64">
        <f t="shared" si="20"/>
        <v>0</v>
      </c>
      <c r="M55" s="16" t="s">
        <v>155</v>
      </c>
      <c r="N55" s="16" t="s">
        <v>155</v>
      </c>
      <c r="O55" s="58" t="s">
        <v>152</v>
      </c>
      <c r="P55" s="18" t="s">
        <v>155</v>
      </c>
      <c r="Q55" s="16" t="s">
        <v>155</v>
      </c>
      <c r="R55" s="16" t="s">
        <v>155</v>
      </c>
      <c r="S55" s="59" t="s">
        <v>152</v>
      </c>
      <c r="T55" s="18" t="s">
        <v>155</v>
      </c>
      <c r="U55" s="16" t="s">
        <v>155</v>
      </c>
      <c r="V55" s="16" t="s">
        <v>155</v>
      </c>
      <c r="W55" s="60">
        <f t="shared" ref="W55:X55" si="21">+I47</f>
        <v>0</v>
      </c>
      <c r="X55" s="61">
        <f t="shared" si="21"/>
        <v>0</v>
      </c>
      <c r="Y55" s="62" t="s">
        <v>152</v>
      </c>
      <c r="Z55" s="62" t="s">
        <v>152</v>
      </c>
      <c r="AA55" s="163"/>
      <c r="AB55" s="163"/>
      <c r="AC55" s="163"/>
      <c r="AD55" s="163"/>
      <c r="AE55" s="163"/>
      <c r="AF55" s="163"/>
      <c r="AG55" s="163"/>
      <c r="AH55" s="163"/>
      <c r="AI55" s="163"/>
      <c r="AJ55" s="163"/>
      <c r="AK55" s="163"/>
      <c r="AL55" s="163"/>
      <c r="AM55" s="163"/>
      <c r="AN55" s="163"/>
      <c r="AO55" s="163"/>
      <c r="AP55" s="163"/>
      <c r="AQ55" s="163"/>
      <c r="AR55" s="163"/>
      <c r="AS55" s="163"/>
      <c r="AT55" s="163"/>
    </row>
    <row r="56" spans="1:46" ht="18" customHeight="1">
      <c r="A56" s="56" t="s">
        <v>157</v>
      </c>
      <c r="B56" s="57"/>
      <c r="C56" s="65">
        <f t="shared" ref="C56:E56" si="22">SUM(C54:C55)</f>
        <v>0</v>
      </c>
      <c r="D56" s="66">
        <f t="shared" si="22"/>
        <v>0</v>
      </c>
      <c r="E56" s="67">
        <f t="shared" si="22"/>
        <v>0</v>
      </c>
      <c r="F56" s="83" t="s">
        <v>155</v>
      </c>
      <c r="G56" s="68">
        <f t="shared" ref="G56:I56" si="23">SUM(G54:G55)</f>
        <v>0</v>
      </c>
      <c r="H56" s="69">
        <f t="shared" si="23"/>
        <v>0</v>
      </c>
      <c r="I56" s="70">
        <f t="shared" si="23"/>
        <v>0</v>
      </c>
      <c r="J56" s="70" t="s">
        <v>155</v>
      </c>
      <c r="K56" s="65">
        <f t="shared" ref="K56:M56" si="24">SUM(K54:K55)</f>
        <v>0</v>
      </c>
      <c r="L56" s="66">
        <f t="shared" si="24"/>
        <v>0</v>
      </c>
      <c r="M56" s="67">
        <f t="shared" si="24"/>
        <v>0</v>
      </c>
      <c r="N56" s="67" t="s">
        <v>155</v>
      </c>
      <c r="O56" s="68">
        <f t="shared" ref="O56:Q56" si="25">SUM(O54:O55)</f>
        <v>0</v>
      </c>
      <c r="P56" s="69">
        <f t="shared" si="25"/>
        <v>0</v>
      </c>
      <c r="Q56" s="68">
        <f t="shared" si="25"/>
        <v>0</v>
      </c>
      <c r="R56" s="70" t="s">
        <v>155</v>
      </c>
      <c r="S56" s="71" t="str">
        <f t="shared" ref="S56:U56" si="26">IF(SUM(S54:S55)=0,"",SUM(S54:S55))</f>
        <v/>
      </c>
      <c r="T56" s="72" t="str">
        <f t="shared" si="26"/>
        <v/>
      </c>
      <c r="U56" s="67" t="str">
        <f t="shared" si="26"/>
        <v/>
      </c>
      <c r="V56" s="67" t="s">
        <v>155</v>
      </c>
      <c r="W56" s="26">
        <f t="shared" ref="W56:Z56" si="27">SUM(W54:W55)</f>
        <v>0</v>
      </c>
      <c r="X56" s="73">
        <f t="shared" si="27"/>
        <v>0</v>
      </c>
      <c r="Y56" s="27">
        <f t="shared" si="27"/>
        <v>0</v>
      </c>
      <c r="Z56" s="27">
        <f t="shared" si="27"/>
        <v>0</v>
      </c>
      <c r="AA56" s="163"/>
      <c r="AB56" s="163"/>
      <c r="AC56" s="163"/>
      <c r="AD56" s="163"/>
      <c r="AE56" s="163"/>
      <c r="AF56" s="163"/>
      <c r="AG56" s="163"/>
      <c r="AH56" s="163"/>
      <c r="AI56" s="163"/>
      <c r="AJ56" s="163"/>
      <c r="AK56" s="163"/>
      <c r="AL56" s="163"/>
      <c r="AM56" s="163"/>
      <c r="AN56" s="163"/>
      <c r="AO56" s="163"/>
      <c r="AP56" s="163"/>
      <c r="AQ56" s="163"/>
      <c r="AR56" s="163"/>
      <c r="AS56" s="163"/>
      <c r="AT56" s="163"/>
    </row>
    <row r="57" spans="1:46" ht="18" customHeight="1">
      <c r="A57" s="120" t="s">
        <v>158</v>
      </c>
      <c r="B57" s="120"/>
      <c r="C57" s="120"/>
      <c r="D57" s="162"/>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spans="1:46" ht="18" customHeight="1">
      <c r="A58" s="120"/>
      <c r="B58" s="120"/>
      <c r="C58" s="120"/>
      <c r="D58" s="162"/>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ht="18" customHeight="1">
      <c r="A59" s="120"/>
      <c r="B59" s="120"/>
      <c r="C59" s="120"/>
      <c r="D59" s="162"/>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9.5" customHeight="1">
      <c r="A60" s="224" t="s">
        <v>159</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155"/>
      <c r="AC60" s="155"/>
      <c r="AD60" s="155"/>
      <c r="AE60" s="155"/>
      <c r="AF60" s="155"/>
      <c r="AG60" s="155"/>
      <c r="AH60" s="155"/>
      <c r="AI60" s="172"/>
      <c r="AJ60" s="172"/>
      <c r="AK60" s="172"/>
      <c r="AL60" s="172"/>
      <c r="AM60" s="172"/>
      <c r="AN60" s="172"/>
      <c r="AO60" s="172"/>
      <c r="AP60" s="172"/>
      <c r="AQ60" s="172"/>
      <c r="AR60" s="172"/>
      <c r="AS60" s="120"/>
      <c r="AT60" s="120"/>
    </row>
    <row r="61" spans="1:46" ht="19.5" customHeight="1">
      <c r="A61" s="120"/>
      <c r="B61" s="120"/>
      <c r="C61" s="120"/>
      <c r="D61" s="162"/>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spans="1:46" ht="19.5" customHeight="1">
      <c r="A62" s="120"/>
      <c r="B62" s="120"/>
      <c r="C62" s="120"/>
      <c r="D62" s="162"/>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row>
    <row r="63" spans="1:46" ht="19.5" customHeight="1">
      <c r="A63" s="120"/>
      <c r="B63" s="120"/>
      <c r="C63" s="120"/>
      <c r="D63" s="162"/>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spans="1:46" ht="19.5" customHeight="1">
      <c r="A64" s="120"/>
      <c r="B64" s="120"/>
      <c r="C64" s="120"/>
      <c r="D64" s="162"/>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spans="1:46" ht="19.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spans="1:46" ht="19.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spans="1:46" ht="19.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spans="1:46" ht="19.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spans="1:46" ht="19.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spans="1:46" ht="19.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spans="1:46" ht="19.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spans="1:46" ht="19.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spans="1:46" ht="19.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spans="1:46" ht="19.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spans="1:46" ht="19.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spans="1:46" ht="19.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spans="1:46" ht="19.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spans="1:46" ht="19.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spans="1:46" ht="19.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spans="1:46" ht="19.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spans="1:46" ht="19.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spans="1:46" ht="19.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spans="1:46" ht="19.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spans="1:46" ht="19.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spans="1:46" ht="19.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spans="1:46" ht="19.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spans="1:46" ht="19.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spans="1:46" ht="19.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spans="1:46" ht="19.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spans="1:46" ht="19.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spans="1:46" ht="19.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spans="1:46" ht="19.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spans="1:46" ht="19.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spans="1:46" ht="19.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spans="1:46" ht="19.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spans="1:46" ht="19.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spans="1:46" ht="19.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spans="1:46" ht="19.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spans="1:46" ht="19.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spans="1:46" ht="19.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spans="1:46" ht="19.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spans="1:46" ht="19.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spans="1:46" ht="19.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spans="1:46" ht="19.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spans="1:46" ht="19.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spans="1:46" ht="19.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spans="1:46" ht="19.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spans="1:46" ht="19.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spans="1:46" ht="19.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spans="1:46" ht="19.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spans="1:46" ht="19.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spans="1:46" ht="19.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spans="1:46" ht="19.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spans="1:46" ht="19.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spans="1:46" ht="19.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spans="1:46" ht="19.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spans="1:46" ht="19.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spans="1:46" ht="19.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spans="1:46" ht="19.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spans="1:46" ht="19.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spans="1:46" ht="19.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spans="1:46" ht="19.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spans="1:46" ht="19.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spans="1:46" ht="19.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spans="1:46" ht="19.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spans="1:46" ht="19.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spans="1:46" ht="19.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spans="1:46" ht="19.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spans="1:46" ht="19.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spans="1:46" ht="19.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spans="1:46" ht="19.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spans="1:46" ht="19.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spans="1:46" ht="19.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spans="1:46" ht="19.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spans="1:46" ht="19.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spans="1:46" ht="19.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spans="1:46" ht="19.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spans="1:46" ht="19.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spans="1:46" ht="19.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spans="1:46" ht="19.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spans="1:46" ht="19.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spans="1:46" ht="19.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spans="1:46" ht="19.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spans="1:46" ht="19.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spans="1:46" ht="19.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spans="1:46" ht="19.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spans="1:46" ht="19.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spans="1:46" ht="19.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spans="1:46" ht="19.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spans="1:46" ht="19.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spans="1:46" ht="19.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spans="1:46" ht="19.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spans="1:46" ht="19.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spans="1:46" ht="19.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spans="1:46" ht="19.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spans="1:46" ht="19.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spans="1:46" ht="19.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spans="1:46" ht="19.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spans="1:46" ht="19.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spans="1:46" ht="19.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spans="1:46" ht="19.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spans="1:46" ht="19.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spans="1:46" ht="19.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spans="1:46" ht="19.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spans="1:46" ht="19.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spans="1:46" ht="19.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spans="1:46" ht="19.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spans="1:46" ht="19.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spans="1:46" ht="19.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spans="1:46" ht="19.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spans="1:46" ht="19.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spans="1:46" ht="19.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spans="1:46" ht="19.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spans="1:46" ht="19.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spans="1:46" ht="19.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spans="1:46" ht="19.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spans="1:46" ht="19.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spans="1:46" ht="19.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spans="1:46" ht="19.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spans="1:46" ht="19.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spans="1:46" ht="19.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spans="1:46" ht="19.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spans="1:46" ht="19.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spans="1:46" ht="19.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spans="1:46" ht="19.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spans="1:46" ht="19.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spans="1:46" ht="19.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spans="1:46" ht="19.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spans="1:46" ht="19.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spans="1:46" ht="19.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spans="1:46" ht="19.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spans="1:46" ht="19.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spans="1:46" ht="19.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spans="1:46" ht="19.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spans="1:46" ht="19.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spans="1:46" ht="19.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spans="1:46" ht="19.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spans="1:46" ht="19.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spans="1:46" ht="19.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spans="1:46" ht="19.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spans="1:46" ht="19.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spans="1:46" ht="19.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spans="1:46" ht="19.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spans="1:46" ht="19.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spans="1:46" ht="19.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spans="1:46" ht="19.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spans="1:46" ht="19.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spans="1:46" ht="19.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spans="1:46" ht="19.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spans="1:46" ht="19.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spans="1:46" ht="19.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spans="1:46" ht="19.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spans="1:46" ht="19.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spans="1:46" ht="19.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spans="1:46" ht="19.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spans="1:46" ht="19.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spans="1:46" ht="19.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spans="1:46" ht="19.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spans="1:46" ht="19.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spans="1:46" ht="19.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spans="1:46" ht="19.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spans="1:46" ht="19.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spans="1:46" ht="19.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spans="1:46" ht="19.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spans="1:46" ht="19.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spans="1:46" ht="19.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spans="1:46" ht="19.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spans="1:46" ht="19.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spans="1:46" ht="19.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spans="1:46" ht="19.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spans="1:46" ht="19.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spans="1:46" ht="19.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spans="1:46" ht="19.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spans="1:46" ht="19.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spans="1:46" ht="19.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spans="1:46" ht="19.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spans="1:46" ht="19.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spans="1:46" ht="19.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spans="1:46" ht="19.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spans="1:46" ht="19.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spans="1:46" ht="19.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spans="1:46" ht="19.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spans="1:46" ht="19.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spans="1:46" ht="19.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spans="1:46" ht="19.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spans="1:46" ht="19.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spans="1:46" ht="19.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spans="1:46" ht="19.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spans="1:46" ht="19.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spans="1:46" ht="19.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spans="1:46" ht="19.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spans="1:46" ht="19.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spans="1:46" ht="19.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spans="1:46" ht="19.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spans="1:46" ht="19.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spans="1:46" ht="19.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spans="1:46" ht="19.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spans="1:46" ht="19.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spans="1:46" ht="19.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spans="1:46" ht="19.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spans="1:46" ht="15.75" customHeight="1">
      <c r="A261" s="120"/>
      <c r="B261" s="120"/>
      <c r="C261" s="120"/>
      <c r="D261" s="162"/>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spans="1:46" ht="15.75" customHeight="1">
      <c r="A262" s="120"/>
      <c r="B262" s="120"/>
      <c r="C262" s="120"/>
      <c r="D262" s="162"/>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spans="1:46" ht="15.75" customHeight="1">
      <c r="A263" s="120"/>
      <c r="B263" s="120"/>
      <c r="C263" s="120"/>
      <c r="D263" s="162"/>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spans="1:46" ht="15.75" customHeight="1">
      <c r="A264" s="120"/>
      <c r="B264" s="120"/>
      <c r="C264" s="120"/>
      <c r="D264" s="162"/>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spans="1:46" ht="15.75" customHeight="1">
      <c r="A265" s="120"/>
      <c r="B265" s="120"/>
      <c r="C265" s="120"/>
      <c r="D265" s="162"/>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spans="1:46" ht="15.75" customHeight="1">
      <c r="A266" s="120"/>
      <c r="B266" s="120"/>
      <c r="C266" s="120"/>
      <c r="D266" s="162"/>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spans="1:46" ht="15.75" customHeight="1">
      <c r="A267" s="120"/>
      <c r="B267" s="120"/>
      <c r="C267" s="120"/>
      <c r="D267" s="162"/>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spans="1:46" ht="15.75" customHeight="1">
      <c r="A268" s="120"/>
      <c r="B268" s="120"/>
      <c r="C268" s="120"/>
      <c r="D268" s="162"/>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spans="1:46" ht="15.75" customHeight="1">
      <c r="A269" s="120"/>
      <c r="B269" s="120"/>
      <c r="C269" s="120"/>
      <c r="D269" s="162"/>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spans="1:46" ht="15.75" customHeight="1">
      <c r="A270" s="120"/>
      <c r="B270" s="120"/>
      <c r="C270" s="120"/>
      <c r="D270" s="162"/>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spans="1:46" ht="15.75" customHeight="1">
      <c r="A271" s="120"/>
      <c r="B271" s="120"/>
      <c r="C271" s="120"/>
      <c r="D271" s="162"/>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spans="1:46" ht="15.75" customHeight="1">
      <c r="A272" s="120"/>
      <c r="B272" s="120"/>
      <c r="C272" s="120"/>
      <c r="D272" s="162"/>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spans="1:46" ht="15.75" customHeight="1">
      <c r="A273" s="120"/>
      <c r="B273" s="120"/>
      <c r="C273" s="120"/>
      <c r="D273" s="162"/>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spans="1:46" ht="15.75" customHeight="1">
      <c r="A274" s="120"/>
      <c r="B274" s="120"/>
      <c r="C274" s="120"/>
      <c r="D274" s="162"/>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spans="1:46" ht="15.75" customHeight="1">
      <c r="A275" s="120"/>
      <c r="B275" s="120"/>
      <c r="C275" s="120"/>
      <c r="D275" s="162"/>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spans="1:46" ht="15.75" customHeight="1">
      <c r="A276" s="120"/>
      <c r="B276" s="120"/>
      <c r="C276" s="120"/>
      <c r="D276" s="162"/>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spans="1:46" ht="15.75" customHeight="1">
      <c r="A277" s="120"/>
      <c r="B277" s="120"/>
      <c r="C277" s="120"/>
      <c r="D277" s="162"/>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spans="1:46" ht="15.75" customHeight="1">
      <c r="A278" s="120"/>
      <c r="B278" s="120"/>
      <c r="C278" s="120"/>
      <c r="D278" s="162"/>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spans="1:46" ht="15.75" customHeight="1">
      <c r="A279" s="120"/>
      <c r="B279" s="120"/>
      <c r="C279" s="120"/>
      <c r="D279" s="162"/>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spans="1:46" ht="15.75" customHeight="1">
      <c r="A280" s="120"/>
      <c r="B280" s="120"/>
      <c r="C280" s="120"/>
      <c r="D280" s="162"/>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spans="1:46" ht="15.75" customHeight="1">
      <c r="A281" s="120"/>
      <c r="B281" s="120"/>
      <c r="C281" s="120"/>
      <c r="D281" s="162"/>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spans="1:46" ht="15.75" customHeight="1">
      <c r="A282" s="120"/>
      <c r="B282" s="120"/>
      <c r="C282" s="120"/>
      <c r="D282" s="162"/>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spans="1:46" ht="15.75" customHeight="1">
      <c r="A283" s="120"/>
      <c r="B283" s="120"/>
      <c r="C283" s="120"/>
      <c r="D283" s="162"/>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spans="1:46" ht="15.75" customHeight="1">
      <c r="A284" s="120"/>
      <c r="B284" s="120"/>
      <c r="C284" s="120"/>
      <c r="D284" s="162"/>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spans="1:46" ht="15.75" customHeight="1">
      <c r="A285" s="120"/>
      <c r="B285" s="120"/>
      <c r="C285" s="120"/>
      <c r="D285" s="162"/>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spans="1:46" ht="15.75" customHeight="1">
      <c r="A286" s="120"/>
      <c r="B286" s="120"/>
      <c r="C286" s="120"/>
      <c r="D286" s="162"/>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spans="1:46" ht="15.75" customHeight="1">
      <c r="A287" s="120"/>
      <c r="B287" s="120"/>
      <c r="C287" s="120"/>
      <c r="D287" s="162"/>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spans="1:46" ht="15.75" customHeight="1">
      <c r="A288" s="120"/>
      <c r="B288" s="120"/>
      <c r="C288" s="120"/>
      <c r="D288" s="162"/>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spans="1:46" ht="15.75" customHeight="1">
      <c r="A289" s="120"/>
      <c r="B289" s="120"/>
      <c r="C289" s="120"/>
      <c r="D289" s="162"/>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spans="1:46" ht="15.75" customHeight="1">
      <c r="A290" s="120"/>
      <c r="B290" s="120"/>
      <c r="C290" s="120"/>
      <c r="D290" s="162"/>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spans="1:46" ht="15.75" customHeight="1">
      <c r="A291" s="120"/>
      <c r="B291" s="120"/>
      <c r="C291" s="120"/>
      <c r="D291" s="162"/>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spans="1:46" ht="15.75" customHeight="1">
      <c r="A292" s="120"/>
      <c r="B292" s="120"/>
      <c r="C292" s="120"/>
      <c r="D292" s="162"/>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spans="1:46" ht="15.75" customHeight="1">
      <c r="A293" s="120"/>
      <c r="B293" s="120"/>
      <c r="C293" s="120"/>
      <c r="D293" s="162"/>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spans="1:46" ht="15.75" customHeight="1">
      <c r="A294" s="120"/>
      <c r="B294" s="120"/>
      <c r="C294" s="120"/>
      <c r="D294" s="162"/>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spans="1:46" ht="15.75" customHeight="1">
      <c r="A295" s="120"/>
      <c r="B295" s="120"/>
      <c r="C295" s="120"/>
      <c r="D295" s="162"/>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spans="1:46" ht="15.75" customHeight="1">
      <c r="A296" s="120"/>
      <c r="B296" s="120"/>
      <c r="C296" s="120"/>
      <c r="D296" s="162"/>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spans="1:46" ht="15.75" customHeight="1">
      <c r="A297" s="120"/>
      <c r="B297" s="120"/>
      <c r="C297" s="120"/>
      <c r="D297" s="162"/>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spans="1:46" ht="15.75" customHeight="1">
      <c r="A298" s="120"/>
      <c r="B298" s="120"/>
      <c r="C298" s="120"/>
      <c r="D298" s="162"/>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spans="1:46" ht="15.75" customHeight="1">
      <c r="A299" s="120"/>
      <c r="B299" s="120"/>
      <c r="C299" s="120"/>
      <c r="D299" s="162"/>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spans="1:46" ht="15.75" customHeight="1">
      <c r="A300" s="120"/>
      <c r="B300" s="120"/>
      <c r="C300" s="120"/>
      <c r="D300" s="162"/>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spans="1:46" ht="15.75" customHeight="1">
      <c r="A301" s="120"/>
      <c r="B301" s="120"/>
      <c r="C301" s="120"/>
      <c r="D301" s="162"/>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spans="1:46" ht="15.75" customHeight="1">
      <c r="A302" s="120"/>
      <c r="B302" s="120"/>
      <c r="C302" s="120"/>
      <c r="D302" s="162"/>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spans="1:46" ht="15.75" customHeight="1">
      <c r="A303" s="120"/>
      <c r="B303" s="120"/>
      <c r="C303" s="120"/>
      <c r="D303" s="162"/>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spans="1:46" ht="15.75" customHeight="1">
      <c r="A304" s="120"/>
      <c r="B304" s="120"/>
      <c r="C304" s="120"/>
      <c r="D304" s="162"/>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spans="1:46" ht="15.75" customHeight="1">
      <c r="A305" s="120"/>
      <c r="B305" s="120"/>
      <c r="C305" s="120"/>
      <c r="D305" s="162"/>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spans="1:46" ht="15.75" customHeight="1">
      <c r="A306" s="120"/>
      <c r="B306" s="120"/>
      <c r="C306" s="120"/>
      <c r="D306" s="162"/>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spans="1:46" ht="15.75" customHeight="1">
      <c r="A307" s="120"/>
      <c r="B307" s="120"/>
      <c r="C307" s="120"/>
      <c r="D307" s="162"/>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spans="1:46" ht="15.75" customHeight="1">
      <c r="A308" s="120"/>
      <c r="B308" s="120"/>
      <c r="C308" s="120"/>
      <c r="D308" s="162"/>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spans="1:46" ht="15.75" customHeight="1">
      <c r="A309" s="120"/>
      <c r="B309" s="120"/>
      <c r="C309" s="120"/>
      <c r="D309" s="162"/>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spans="1:46" ht="15.75" customHeight="1">
      <c r="A310" s="120"/>
      <c r="B310" s="120"/>
      <c r="C310" s="120"/>
      <c r="D310" s="162"/>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spans="1:46" ht="15.75" customHeight="1">
      <c r="A311" s="120"/>
      <c r="B311" s="120"/>
      <c r="C311" s="120"/>
      <c r="D311" s="162"/>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spans="1:46" ht="15.75" customHeight="1">
      <c r="A312" s="120"/>
      <c r="B312" s="120"/>
      <c r="C312" s="120"/>
      <c r="D312" s="162"/>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spans="1:46" ht="15.75" customHeight="1">
      <c r="A313" s="120"/>
      <c r="B313" s="120"/>
      <c r="C313" s="120"/>
      <c r="D313" s="162"/>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spans="1:46" ht="15.75" customHeight="1">
      <c r="A314" s="120"/>
      <c r="B314" s="120"/>
      <c r="C314" s="120"/>
      <c r="D314" s="162"/>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spans="1:46" ht="15.75" customHeight="1">
      <c r="A315" s="120"/>
      <c r="B315" s="120"/>
      <c r="C315" s="120"/>
      <c r="D315" s="162"/>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spans="1:46" ht="15.75" customHeight="1">
      <c r="A316" s="120"/>
      <c r="B316" s="120"/>
      <c r="C316" s="120"/>
      <c r="D316" s="162"/>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spans="1:46" ht="15.75" customHeight="1">
      <c r="A317" s="120"/>
      <c r="B317" s="120"/>
      <c r="C317" s="120"/>
      <c r="D317" s="162"/>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spans="1:46" ht="15.75" customHeight="1">
      <c r="A318" s="120"/>
      <c r="B318" s="120"/>
      <c r="C318" s="120"/>
      <c r="D318" s="162"/>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spans="1:46" ht="15.75" customHeight="1">
      <c r="A319" s="120"/>
      <c r="B319" s="120"/>
      <c r="C319" s="120"/>
      <c r="D319" s="162"/>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spans="1:46" ht="15.75" customHeight="1">
      <c r="A320" s="120"/>
      <c r="B320" s="120"/>
      <c r="C320" s="120"/>
      <c r="D320" s="162"/>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spans="1:46" ht="15.75" customHeight="1">
      <c r="A321" s="120"/>
      <c r="B321" s="120"/>
      <c r="C321" s="120"/>
      <c r="D321" s="162"/>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spans="1:46" ht="15.75" customHeight="1">
      <c r="A322" s="120"/>
      <c r="B322" s="120"/>
      <c r="C322" s="120"/>
      <c r="D322" s="162"/>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spans="1:46" ht="15.75" customHeight="1">
      <c r="A323" s="120"/>
      <c r="B323" s="120"/>
      <c r="C323" s="120"/>
      <c r="D323" s="162"/>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spans="1:46" ht="15.75" customHeight="1">
      <c r="A324" s="120"/>
      <c r="B324" s="120"/>
      <c r="C324" s="120"/>
      <c r="D324" s="162"/>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spans="1:46" ht="15.75" customHeight="1">
      <c r="A325" s="120"/>
      <c r="B325" s="120"/>
      <c r="C325" s="120"/>
      <c r="D325" s="162"/>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spans="1:46" ht="15.75" customHeight="1">
      <c r="A326" s="120"/>
      <c r="B326" s="120"/>
      <c r="C326" s="120"/>
      <c r="D326" s="162"/>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spans="1:46" ht="15.75" customHeight="1">
      <c r="A327" s="120"/>
      <c r="B327" s="120"/>
      <c r="C327" s="120"/>
      <c r="D327" s="162"/>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spans="1:46" ht="15.75" customHeight="1">
      <c r="A328" s="120"/>
      <c r="B328" s="120"/>
      <c r="C328" s="120"/>
      <c r="D328" s="162"/>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spans="1:46" ht="15.75" customHeight="1">
      <c r="A329" s="120"/>
      <c r="B329" s="120"/>
      <c r="C329" s="120"/>
      <c r="D329" s="162"/>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spans="1:46" ht="15.75" customHeight="1">
      <c r="A330" s="120"/>
      <c r="B330" s="120"/>
      <c r="C330" s="120"/>
      <c r="D330" s="162"/>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spans="1:46" ht="15.75" customHeight="1">
      <c r="A331" s="120"/>
      <c r="B331" s="120"/>
      <c r="C331" s="120"/>
      <c r="D331" s="162"/>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spans="1:46" ht="15.75" customHeight="1">
      <c r="A332" s="120"/>
      <c r="B332" s="120"/>
      <c r="C332" s="120"/>
      <c r="D332" s="162"/>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spans="1:46" ht="15.75" customHeight="1">
      <c r="A333" s="120"/>
      <c r="B333" s="120"/>
      <c r="C333" s="120"/>
      <c r="D333" s="162"/>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spans="1:46" ht="15.75" customHeight="1">
      <c r="A334" s="120"/>
      <c r="B334" s="120"/>
      <c r="C334" s="120"/>
      <c r="D334" s="162"/>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spans="1:46" ht="15.75" customHeight="1">
      <c r="A335" s="120"/>
      <c r="B335" s="120"/>
      <c r="C335" s="120"/>
      <c r="D335" s="162"/>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spans="1:46" ht="15.75" customHeight="1">
      <c r="A336" s="120"/>
      <c r="B336" s="120"/>
      <c r="C336" s="120"/>
      <c r="D336" s="162"/>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spans="1:46" ht="15.75" customHeight="1">
      <c r="A337" s="120"/>
      <c r="B337" s="120"/>
      <c r="C337" s="120"/>
      <c r="D337" s="162"/>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spans="1:46" ht="15.75" customHeight="1">
      <c r="A338" s="120"/>
      <c r="B338" s="120"/>
      <c r="C338" s="120"/>
      <c r="D338" s="162"/>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spans="1:46" ht="15.75" customHeight="1">
      <c r="A339" s="120"/>
      <c r="B339" s="120"/>
      <c r="C339" s="120"/>
      <c r="D339" s="162"/>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spans="1:46" ht="15.75" customHeight="1">
      <c r="A340" s="120"/>
      <c r="B340" s="120"/>
      <c r="C340" s="120"/>
      <c r="D340" s="162"/>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spans="1:46" ht="15.75" customHeight="1">
      <c r="A341" s="120"/>
      <c r="B341" s="120"/>
      <c r="C341" s="120"/>
      <c r="D341" s="162"/>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spans="1:46" ht="15.75" customHeight="1">
      <c r="A342" s="120"/>
      <c r="B342" s="120"/>
      <c r="C342" s="120"/>
      <c r="D342" s="162"/>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spans="1:46" ht="15.75" customHeight="1">
      <c r="A343" s="120"/>
      <c r="B343" s="120"/>
      <c r="C343" s="120"/>
      <c r="D343" s="162"/>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spans="1:46" ht="15.75" customHeight="1">
      <c r="A344" s="120"/>
      <c r="B344" s="120"/>
      <c r="C344" s="120"/>
      <c r="D344" s="162"/>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spans="1:46" ht="15.75" customHeight="1">
      <c r="A345" s="120"/>
      <c r="B345" s="120"/>
      <c r="C345" s="120"/>
      <c r="D345" s="162"/>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spans="1:46" ht="15.75" customHeight="1">
      <c r="A346" s="120"/>
      <c r="B346" s="120"/>
      <c r="C346" s="120"/>
      <c r="D346" s="162"/>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spans="1:46" ht="15.75" customHeight="1">
      <c r="A347" s="120"/>
      <c r="B347" s="120"/>
      <c r="C347" s="120"/>
      <c r="D347" s="162"/>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spans="1:46" ht="15.75" customHeight="1">
      <c r="A348" s="120"/>
      <c r="B348" s="120"/>
      <c r="C348" s="120"/>
      <c r="D348" s="162"/>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spans="1:46" ht="15.75" customHeight="1">
      <c r="A349" s="120"/>
      <c r="B349" s="120"/>
      <c r="C349" s="120"/>
      <c r="D349" s="162"/>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spans="1:46" ht="15.75" customHeight="1">
      <c r="A350" s="120"/>
      <c r="B350" s="120"/>
      <c r="C350" s="120"/>
      <c r="D350" s="162"/>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spans="1:46" ht="15.75" customHeight="1">
      <c r="A351" s="120"/>
      <c r="B351" s="120"/>
      <c r="C351" s="120"/>
      <c r="D351" s="162"/>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spans="1:46" ht="15.75" customHeight="1">
      <c r="A352" s="120"/>
      <c r="B352" s="120"/>
      <c r="C352" s="120"/>
      <c r="D352" s="162"/>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spans="1:46" ht="15.75" customHeight="1">
      <c r="A353" s="120"/>
      <c r="B353" s="120"/>
      <c r="C353" s="120"/>
      <c r="D353" s="162"/>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spans="1:46" ht="15.75" customHeight="1">
      <c r="A354" s="120"/>
      <c r="B354" s="120"/>
      <c r="C354" s="120"/>
      <c r="D354" s="162"/>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spans="1:46" ht="15.75" customHeight="1">
      <c r="A355" s="120"/>
      <c r="B355" s="120"/>
      <c r="C355" s="120"/>
      <c r="D355" s="162"/>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spans="1:46" ht="15.75" customHeight="1">
      <c r="A356" s="120"/>
      <c r="B356" s="120"/>
      <c r="C356" s="120"/>
      <c r="D356" s="162"/>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spans="1:46" ht="15.75" customHeight="1">
      <c r="A357" s="120"/>
      <c r="B357" s="120"/>
      <c r="C357" s="120"/>
      <c r="D357" s="162"/>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spans="1:46" ht="15.75" customHeight="1">
      <c r="A358" s="120"/>
      <c r="B358" s="120"/>
      <c r="C358" s="120"/>
      <c r="D358" s="162"/>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spans="1:46" ht="15.75" customHeight="1">
      <c r="A359" s="120"/>
      <c r="B359" s="120"/>
      <c r="C359" s="120"/>
      <c r="D359" s="162"/>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spans="1:46" ht="15.75" customHeight="1">
      <c r="A360" s="120"/>
      <c r="B360" s="120"/>
      <c r="C360" s="120"/>
      <c r="D360" s="162"/>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spans="1:46" ht="15.75" customHeight="1">
      <c r="A361" s="120"/>
      <c r="B361" s="120"/>
      <c r="C361" s="120"/>
      <c r="D361" s="162"/>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spans="1:46" ht="15.75" customHeight="1">
      <c r="A362" s="120"/>
      <c r="B362" s="120"/>
      <c r="C362" s="120"/>
      <c r="D362" s="162"/>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spans="1:46" ht="15.75" customHeight="1">
      <c r="A363" s="120"/>
      <c r="B363" s="120"/>
      <c r="C363" s="120"/>
      <c r="D363" s="162"/>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spans="1:46" ht="15.75" customHeight="1">
      <c r="A364" s="120"/>
      <c r="B364" s="120"/>
      <c r="C364" s="120"/>
      <c r="D364" s="162"/>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spans="1:46" ht="15.75" customHeight="1">
      <c r="A365" s="120"/>
      <c r="B365" s="120"/>
      <c r="C365" s="120"/>
      <c r="D365" s="162"/>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spans="1:46" ht="15.75" customHeight="1">
      <c r="A366" s="120"/>
      <c r="B366" s="120"/>
      <c r="C366" s="120"/>
      <c r="D366" s="162"/>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spans="1:46" ht="15.75" customHeight="1">
      <c r="A367" s="120"/>
      <c r="B367" s="120"/>
      <c r="C367" s="120"/>
      <c r="D367" s="162"/>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spans="1:46" ht="15.75" customHeight="1">
      <c r="A368" s="120"/>
      <c r="B368" s="120"/>
      <c r="C368" s="120"/>
      <c r="D368" s="162"/>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spans="1:46" ht="15.75" customHeight="1">
      <c r="A369" s="120"/>
      <c r="B369" s="120"/>
      <c r="C369" s="120"/>
      <c r="D369" s="162"/>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spans="1:46" ht="15.75" customHeight="1">
      <c r="A370" s="120"/>
      <c r="B370" s="120"/>
      <c r="C370" s="120"/>
      <c r="D370" s="162"/>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spans="1:46" ht="15.75" customHeight="1">
      <c r="A371" s="120"/>
      <c r="B371" s="120"/>
      <c r="C371" s="120"/>
      <c r="D371" s="162"/>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spans="1:46" ht="15.75" customHeight="1">
      <c r="A372" s="120"/>
      <c r="B372" s="120"/>
      <c r="C372" s="120"/>
      <c r="D372" s="162"/>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spans="1:46" ht="15.75" customHeight="1">
      <c r="A373" s="120"/>
      <c r="B373" s="120"/>
      <c r="C373" s="120"/>
      <c r="D373" s="162"/>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spans="1:46" ht="15.75" customHeight="1">
      <c r="A374" s="120"/>
      <c r="B374" s="120"/>
      <c r="C374" s="120"/>
      <c r="D374" s="162"/>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spans="1:46" ht="15.75" customHeight="1">
      <c r="A375" s="120"/>
      <c r="B375" s="120"/>
      <c r="C375" s="120"/>
      <c r="D375" s="162"/>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spans="1:46" ht="15.75" customHeight="1">
      <c r="A376" s="120"/>
      <c r="B376" s="120"/>
      <c r="C376" s="120"/>
      <c r="D376" s="162"/>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spans="1:46" ht="15.75" customHeight="1">
      <c r="A377" s="120"/>
      <c r="B377" s="120"/>
      <c r="C377" s="120"/>
      <c r="D377" s="162"/>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spans="1:46" ht="15.75" customHeight="1">
      <c r="A378" s="120"/>
      <c r="B378" s="120"/>
      <c r="C378" s="120"/>
      <c r="D378" s="162"/>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spans="1:46" ht="15.75" customHeight="1">
      <c r="A379" s="120"/>
      <c r="B379" s="120"/>
      <c r="C379" s="120"/>
      <c r="D379" s="162"/>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spans="1:46" ht="15.75" customHeight="1">
      <c r="A380" s="120"/>
      <c r="B380" s="120"/>
      <c r="C380" s="120"/>
      <c r="D380" s="162"/>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spans="1:46" ht="15.75" customHeight="1">
      <c r="A381" s="120"/>
      <c r="B381" s="120"/>
      <c r="C381" s="120"/>
      <c r="D381" s="162"/>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spans="1:46" ht="15.75" customHeight="1">
      <c r="A382" s="120"/>
      <c r="B382" s="120"/>
      <c r="C382" s="120"/>
      <c r="D382" s="162"/>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spans="1:46" ht="15.75" customHeight="1">
      <c r="A383" s="120"/>
      <c r="B383" s="120"/>
      <c r="C383" s="120"/>
      <c r="D383" s="162"/>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spans="1:46" ht="15.75" customHeight="1">
      <c r="A384" s="120"/>
      <c r="B384" s="120"/>
      <c r="C384" s="120"/>
      <c r="D384" s="162"/>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spans="1:46" ht="15.75" customHeight="1">
      <c r="A385" s="120"/>
      <c r="B385" s="120"/>
      <c r="C385" s="120"/>
      <c r="D385" s="162"/>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spans="1:46" ht="15.75" customHeight="1">
      <c r="A386" s="120"/>
      <c r="B386" s="120"/>
      <c r="C386" s="120"/>
      <c r="D386" s="162"/>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spans="1:46" ht="15.75" customHeight="1">
      <c r="A387" s="120"/>
      <c r="B387" s="120"/>
      <c r="C387" s="120"/>
      <c r="D387" s="162"/>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spans="1:46" ht="15.75" customHeight="1">
      <c r="A388" s="120"/>
      <c r="B388" s="120"/>
      <c r="C388" s="120"/>
      <c r="D388" s="162"/>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spans="1:46" ht="15.75" customHeight="1">
      <c r="A389" s="120"/>
      <c r="B389" s="120"/>
      <c r="C389" s="120"/>
      <c r="D389" s="162"/>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spans="1:46" ht="15.75" customHeight="1">
      <c r="A390" s="120"/>
      <c r="B390" s="120"/>
      <c r="C390" s="120"/>
      <c r="D390" s="162"/>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spans="1:46" ht="15.75" customHeight="1">
      <c r="A391" s="120"/>
      <c r="B391" s="120"/>
      <c r="C391" s="120"/>
      <c r="D391" s="162"/>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spans="1:46" ht="15.75" customHeight="1">
      <c r="A392" s="120"/>
      <c r="B392" s="120"/>
      <c r="C392" s="120"/>
      <c r="D392" s="162"/>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spans="1:46" ht="15.75" customHeight="1">
      <c r="A393" s="120"/>
      <c r="B393" s="120"/>
      <c r="C393" s="120"/>
      <c r="D393" s="162"/>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spans="1:46" ht="15.75" customHeight="1">
      <c r="A394" s="120"/>
      <c r="B394" s="120"/>
      <c r="C394" s="120"/>
      <c r="D394" s="162"/>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spans="1:46" ht="15.75" customHeight="1">
      <c r="A395" s="120"/>
      <c r="B395" s="120"/>
      <c r="C395" s="120"/>
      <c r="D395" s="162"/>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spans="1:46" ht="15.75" customHeight="1">
      <c r="A396" s="120"/>
      <c r="B396" s="120"/>
      <c r="C396" s="120"/>
      <c r="D396" s="162"/>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spans="1:46" ht="15.75" customHeight="1">
      <c r="A397" s="120"/>
      <c r="B397" s="120"/>
      <c r="C397" s="120"/>
      <c r="D397" s="162"/>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spans="1:46" ht="15.75" customHeight="1">
      <c r="A398" s="120"/>
      <c r="B398" s="120"/>
      <c r="C398" s="120"/>
      <c r="D398" s="162"/>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spans="1:46" ht="15.75" customHeight="1">
      <c r="A399" s="120"/>
      <c r="B399" s="120"/>
      <c r="C399" s="120"/>
      <c r="D399" s="162"/>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spans="1:46" ht="15.75" customHeight="1">
      <c r="A400" s="120"/>
      <c r="B400" s="120"/>
      <c r="C400" s="120"/>
      <c r="D400" s="162"/>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spans="1:46" ht="15.75" customHeight="1">
      <c r="A401" s="120"/>
      <c r="B401" s="120"/>
      <c r="C401" s="120"/>
      <c r="D401" s="162"/>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spans="1:46" ht="15.75" customHeight="1">
      <c r="A402" s="120"/>
      <c r="B402" s="120"/>
      <c r="C402" s="120"/>
      <c r="D402" s="162"/>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spans="1:46" ht="15.75" customHeight="1">
      <c r="A403" s="120"/>
      <c r="B403" s="120"/>
      <c r="C403" s="120"/>
      <c r="D403" s="162"/>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spans="1:46" ht="15.75" customHeight="1">
      <c r="A404" s="120"/>
      <c r="B404" s="120"/>
      <c r="C404" s="120"/>
      <c r="D404" s="162"/>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spans="1:46" ht="15.75" customHeight="1">
      <c r="A405" s="120"/>
      <c r="B405" s="120"/>
      <c r="C405" s="120"/>
      <c r="D405" s="162"/>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spans="1:46" ht="15.75" customHeight="1">
      <c r="A406" s="120"/>
      <c r="B406" s="120"/>
      <c r="C406" s="120"/>
      <c r="D406" s="162"/>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spans="1:46" ht="15.75" customHeight="1">
      <c r="A407" s="120"/>
      <c r="B407" s="120"/>
      <c r="C407" s="120"/>
      <c r="D407" s="162"/>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spans="1:46" ht="15.75" customHeight="1">
      <c r="A408" s="120"/>
      <c r="B408" s="120"/>
      <c r="C408" s="120"/>
      <c r="D408" s="162"/>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spans="1:46" ht="15.75" customHeight="1">
      <c r="A409" s="120"/>
      <c r="B409" s="120"/>
      <c r="C409" s="120"/>
      <c r="D409" s="162"/>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spans="1:46" ht="15.75" customHeight="1">
      <c r="A410" s="120"/>
      <c r="B410" s="120"/>
      <c r="C410" s="120"/>
      <c r="D410" s="162"/>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spans="1:46" ht="15.75" customHeight="1">
      <c r="A411" s="120"/>
      <c r="B411" s="120"/>
      <c r="C411" s="120"/>
      <c r="D411" s="162"/>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spans="1:46" ht="15.75" customHeight="1">
      <c r="A412" s="120"/>
      <c r="B412" s="120"/>
      <c r="C412" s="120"/>
      <c r="D412" s="162"/>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spans="1:46" ht="15.75" customHeight="1">
      <c r="A413" s="120"/>
      <c r="B413" s="120"/>
      <c r="C413" s="120"/>
      <c r="D413" s="162"/>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spans="1:46" ht="15.75" customHeight="1">
      <c r="A414" s="120"/>
      <c r="B414" s="120"/>
      <c r="C414" s="120"/>
      <c r="D414" s="162"/>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spans="1:46" ht="15.75" customHeight="1">
      <c r="A415" s="120"/>
      <c r="B415" s="120"/>
      <c r="C415" s="120"/>
      <c r="D415" s="162"/>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spans="1:46" ht="15.75" customHeight="1">
      <c r="A416" s="120"/>
      <c r="B416" s="120"/>
      <c r="C416" s="120"/>
      <c r="D416" s="162"/>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spans="1:46" ht="15.75" customHeight="1">
      <c r="A417" s="120"/>
      <c r="B417" s="120"/>
      <c r="C417" s="120"/>
      <c r="D417" s="162"/>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spans="1:46" ht="15.75" customHeight="1">
      <c r="A418" s="120"/>
      <c r="B418" s="120"/>
      <c r="C418" s="120"/>
      <c r="D418" s="162"/>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spans="1:46" ht="15.75" customHeight="1">
      <c r="A419" s="120"/>
      <c r="B419" s="120"/>
      <c r="C419" s="120"/>
      <c r="D419" s="162"/>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spans="1:46" ht="15.75" customHeight="1">
      <c r="A420" s="120"/>
      <c r="B420" s="120"/>
      <c r="C420" s="120"/>
      <c r="D420" s="162"/>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spans="1:46" ht="15.75" customHeight="1">
      <c r="A421" s="120"/>
      <c r="B421" s="120"/>
      <c r="C421" s="120"/>
      <c r="D421" s="162"/>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spans="1:46" ht="15.75" customHeight="1">
      <c r="A422" s="120"/>
      <c r="B422" s="120"/>
      <c r="C422" s="120"/>
      <c r="D422" s="162"/>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spans="1:46" ht="15.75" customHeight="1">
      <c r="A423" s="120"/>
      <c r="B423" s="120"/>
      <c r="C423" s="120"/>
      <c r="D423" s="162"/>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spans="1:46" ht="15.75" customHeight="1">
      <c r="A424" s="120"/>
      <c r="B424" s="120"/>
      <c r="C424" s="120"/>
      <c r="D424" s="162"/>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spans="1:46" ht="15.75" customHeight="1">
      <c r="A425" s="120"/>
      <c r="B425" s="120"/>
      <c r="C425" s="120"/>
      <c r="D425" s="162"/>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spans="1:46" ht="15.75" customHeight="1">
      <c r="A426" s="120"/>
      <c r="B426" s="120"/>
      <c r="C426" s="120"/>
      <c r="D426" s="162"/>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spans="1:46" ht="15.75" customHeight="1">
      <c r="A427" s="120"/>
      <c r="B427" s="120"/>
      <c r="C427" s="120"/>
      <c r="D427" s="162"/>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spans="1:46" ht="15.75" customHeight="1">
      <c r="A428" s="120"/>
      <c r="B428" s="120"/>
      <c r="C428" s="120"/>
      <c r="D428" s="162"/>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spans="1:46" ht="15.75" customHeight="1">
      <c r="A429" s="120"/>
      <c r="B429" s="120"/>
      <c r="C429" s="120"/>
      <c r="D429" s="162"/>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spans="1:46" ht="15.75" customHeight="1">
      <c r="A430" s="120"/>
      <c r="B430" s="120"/>
      <c r="C430" s="120"/>
      <c r="D430" s="162"/>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spans="1:46" ht="15.75" customHeight="1">
      <c r="A431" s="120"/>
      <c r="B431" s="120"/>
      <c r="C431" s="120"/>
      <c r="D431" s="162"/>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spans="1:46" ht="15.75" customHeight="1">
      <c r="A432" s="120"/>
      <c r="B432" s="120"/>
      <c r="C432" s="120"/>
      <c r="D432" s="162"/>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spans="1:46" ht="15.75" customHeight="1">
      <c r="A433" s="120"/>
      <c r="B433" s="120"/>
      <c r="C433" s="120"/>
      <c r="D433" s="162"/>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spans="1:46" ht="15.75" customHeight="1">
      <c r="A434" s="120"/>
      <c r="B434" s="120"/>
      <c r="C434" s="120"/>
      <c r="D434" s="162"/>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spans="1:46" ht="15.75" customHeight="1">
      <c r="A435" s="120"/>
      <c r="B435" s="120"/>
      <c r="C435" s="120"/>
      <c r="D435" s="162"/>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spans="1:46" ht="15.75" customHeight="1">
      <c r="A436" s="120"/>
      <c r="B436" s="120"/>
      <c r="C436" s="120"/>
      <c r="D436" s="162"/>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spans="1:46" ht="15.75" customHeight="1">
      <c r="A437" s="120"/>
      <c r="B437" s="120"/>
      <c r="C437" s="120"/>
      <c r="D437" s="162"/>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spans="1:46" ht="15.75" customHeight="1">
      <c r="A438" s="120"/>
      <c r="B438" s="120"/>
      <c r="C438" s="120"/>
      <c r="D438" s="162"/>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spans="1:46" ht="15.75" customHeight="1">
      <c r="A439" s="120"/>
      <c r="B439" s="120"/>
      <c r="C439" s="120"/>
      <c r="D439" s="162"/>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spans="1:46" ht="15.75" customHeight="1">
      <c r="A440" s="120"/>
      <c r="B440" s="120"/>
      <c r="C440" s="120"/>
      <c r="D440" s="162"/>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spans="1:46" ht="15.75" customHeight="1">
      <c r="A441" s="120"/>
      <c r="B441" s="120"/>
      <c r="C441" s="120"/>
      <c r="D441" s="162"/>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spans="1:46" ht="15.75" customHeight="1">
      <c r="A442" s="120"/>
      <c r="B442" s="120"/>
      <c r="C442" s="120"/>
      <c r="D442" s="162"/>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spans="1:46" ht="15.75" customHeight="1">
      <c r="A443" s="120"/>
      <c r="B443" s="120"/>
      <c r="C443" s="120"/>
      <c r="D443" s="162"/>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spans="1:46" ht="15.75" customHeight="1">
      <c r="A444" s="120"/>
      <c r="B444" s="120"/>
      <c r="C444" s="120"/>
      <c r="D444" s="162"/>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spans="1:46" ht="15.75" customHeight="1">
      <c r="A445" s="120"/>
      <c r="B445" s="120"/>
      <c r="C445" s="120"/>
      <c r="D445" s="162"/>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spans="1:46" ht="15.75" customHeight="1">
      <c r="A446" s="120"/>
      <c r="B446" s="120"/>
      <c r="C446" s="120"/>
      <c r="D446" s="162"/>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spans="1:46" ht="15.75" customHeight="1">
      <c r="A447" s="120"/>
      <c r="B447" s="120"/>
      <c r="C447" s="120"/>
      <c r="D447" s="162"/>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spans="1:46" ht="15.75" customHeight="1">
      <c r="A448" s="120"/>
      <c r="B448" s="120"/>
      <c r="C448" s="120"/>
      <c r="D448" s="162"/>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spans="1:46" ht="15.75" customHeight="1">
      <c r="A449" s="120"/>
      <c r="B449" s="120"/>
      <c r="C449" s="120"/>
      <c r="D449" s="162"/>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spans="1:46" ht="15.75" customHeight="1">
      <c r="A450" s="120"/>
      <c r="B450" s="120"/>
      <c r="C450" s="120"/>
      <c r="D450" s="162"/>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spans="1:46" ht="15.75" customHeight="1">
      <c r="A451" s="120"/>
      <c r="B451" s="120"/>
      <c r="C451" s="120"/>
      <c r="D451" s="162"/>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spans="1:46" ht="15.75" customHeight="1">
      <c r="A452" s="120"/>
      <c r="B452" s="120"/>
      <c r="C452" s="120"/>
      <c r="D452" s="162"/>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spans="1:46" ht="15.75" customHeight="1">
      <c r="A453" s="120"/>
      <c r="B453" s="120"/>
      <c r="C453" s="120"/>
      <c r="D453" s="162"/>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spans="1:46" ht="15.75" customHeight="1">
      <c r="A454" s="120"/>
      <c r="B454" s="120"/>
      <c r="C454" s="120"/>
      <c r="D454" s="162"/>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spans="1:46" ht="15.75" customHeight="1">
      <c r="A455" s="120"/>
      <c r="B455" s="120"/>
      <c r="C455" s="120"/>
      <c r="D455" s="162"/>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spans="1:46" ht="15.75" customHeight="1">
      <c r="A456" s="120"/>
      <c r="B456" s="120"/>
      <c r="C456" s="120"/>
      <c r="D456" s="162"/>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spans="1:46" ht="15.75" customHeight="1">
      <c r="A457" s="120"/>
      <c r="B457" s="120"/>
      <c r="C457" s="120"/>
      <c r="D457" s="162"/>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spans="1:46" ht="15.75" customHeight="1">
      <c r="A458" s="120"/>
      <c r="B458" s="120"/>
      <c r="C458" s="120"/>
      <c r="D458" s="162"/>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spans="1:46" ht="15.75" customHeight="1">
      <c r="A459" s="120"/>
      <c r="B459" s="120"/>
      <c r="C459" s="120"/>
      <c r="D459" s="162"/>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spans="1:46" ht="15.75" customHeight="1">
      <c r="A460" s="120"/>
      <c r="B460" s="120"/>
      <c r="C460" s="120"/>
      <c r="D460" s="162"/>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spans="1:46" ht="15.75" customHeight="1">
      <c r="A461" s="120"/>
      <c r="B461" s="120"/>
      <c r="C461" s="120"/>
      <c r="D461" s="162"/>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spans="1:46" ht="15.75" customHeight="1">
      <c r="A462" s="120"/>
      <c r="B462" s="120"/>
      <c r="C462" s="120"/>
      <c r="D462" s="162"/>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spans="1:46" ht="15.75" customHeight="1">
      <c r="A463" s="120"/>
      <c r="B463" s="120"/>
      <c r="C463" s="120"/>
      <c r="D463" s="162"/>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spans="1:46" ht="15.75" customHeight="1">
      <c r="A464" s="120"/>
      <c r="B464" s="120"/>
      <c r="C464" s="120"/>
      <c r="D464" s="162"/>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spans="1:46" ht="15.75" customHeight="1">
      <c r="A465" s="120"/>
      <c r="B465" s="120"/>
      <c r="C465" s="120"/>
      <c r="D465" s="162"/>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spans="1:46" ht="15.75" customHeight="1">
      <c r="A466" s="120"/>
      <c r="B466" s="120"/>
      <c r="C466" s="120"/>
      <c r="D466" s="162"/>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spans="1:46" ht="15.75" customHeight="1">
      <c r="A467" s="120"/>
      <c r="B467" s="120"/>
      <c r="C467" s="120"/>
      <c r="D467" s="162"/>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spans="1:46" ht="15.75" customHeight="1">
      <c r="A468" s="120"/>
      <c r="B468" s="120"/>
      <c r="C468" s="120"/>
      <c r="D468" s="162"/>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spans="1:46" ht="15.75" customHeight="1">
      <c r="A469" s="120"/>
      <c r="B469" s="120"/>
      <c r="C469" s="120"/>
      <c r="D469" s="162"/>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spans="1:46" ht="15.75" customHeight="1">
      <c r="A470" s="120"/>
      <c r="B470" s="120"/>
      <c r="C470" s="120"/>
      <c r="D470" s="162"/>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spans="1:46" ht="15.75" customHeight="1">
      <c r="A471" s="120"/>
      <c r="B471" s="120"/>
      <c r="C471" s="120"/>
      <c r="D471" s="162"/>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spans="1:46" ht="15.75" customHeight="1">
      <c r="A472" s="120"/>
      <c r="B472" s="120"/>
      <c r="C472" s="120"/>
      <c r="D472" s="162"/>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spans="1:46" ht="15.75" customHeight="1">
      <c r="A473" s="120"/>
      <c r="B473" s="120"/>
      <c r="C473" s="120"/>
      <c r="D473" s="162"/>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spans="1:46" ht="15.75" customHeight="1">
      <c r="A474" s="120"/>
      <c r="B474" s="120"/>
      <c r="C474" s="120"/>
      <c r="D474" s="162"/>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spans="1:46" ht="15.75" customHeight="1">
      <c r="A475" s="120"/>
      <c r="B475" s="120"/>
      <c r="C475" s="120"/>
      <c r="D475" s="162"/>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spans="1:46" ht="15.75" customHeight="1">
      <c r="A476" s="120"/>
      <c r="B476" s="120"/>
      <c r="C476" s="120"/>
      <c r="D476" s="162"/>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spans="1:46" ht="15.75" customHeight="1">
      <c r="A477" s="120"/>
      <c r="B477" s="120"/>
      <c r="C477" s="120"/>
      <c r="D477" s="162"/>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spans="1:46" ht="15.75" customHeight="1">
      <c r="A478" s="120"/>
      <c r="B478" s="120"/>
      <c r="C478" s="120"/>
      <c r="D478" s="162"/>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spans="1:46" ht="15.75" customHeight="1">
      <c r="A479" s="120"/>
      <c r="B479" s="120"/>
      <c r="C479" s="120"/>
      <c r="D479" s="162"/>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spans="1:46" ht="15.75" customHeight="1">
      <c r="A480" s="120"/>
      <c r="B480" s="120"/>
      <c r="C480" s="120"/>
      <c r="D480" s="162"/>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spans="1:46" ht="15.75" customHeight="1">
      <c r="A481" s="120"/>
      <c r="B481" s="120"/>
      <c r="C481" s="120"/>
      <c r="D481" s="162"/>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spans="1:46" ht="15.75" customHeight="1">
      <c r="A482" s="120"/>
      <c r="B482" s="120"/>
      <c r="C482" s="120"/>
      <c r="D482" s="162"/>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spans="1:46" ht="15.75" customHeight="1">
      <c r="A483" s="120"/>
      <c r="B483" s="120"/>
      <c r="C483" s="120"/>
      <c r="D483" s="162"/>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spans="1:46" ht="15.75" customHeight="1">
      <c r="A484" s="120"/>
      <c r="B484" s="120"/>
      <c r="C484" s="120"/>
      <c r="D484" s="162"/>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spans="1:46" ht="15.75" customHeight="1">
      <c r="A485" s="120"/>
      <c r="B485" s="120"/>
      <c r="C485" s="120"/>
      <c r="D485" s="162"/>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spans="1:46" ht="15.75" customHeight="1">
      <c r="A486" s="120"/>
      <c r="B486" s="120"/>
      <c r="C486" s="120"/>
      <c r="D486" s="162"/>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spans="1:46" ht="15.75" customHeight="1">
      <c r="A487" s="120"/>
      <c r="B487" s="120"/>
      <c r="C487" s="120"/>
      <c r="D487" s="162"/>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spans="1:46" ht="15.75" customHeight="1">
      <c r="A488" s="120"/>
      <c r="B488" s="120"/>
      <c r="C488" s="120"/>
      <c r="D488" s="162"/>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spans="1:46" ht="15.75" customHeight="1">
      <c r="A489" s="120"/>
      <c r="B489" s="120"/>
      <c r="C489" s="120"/>
      <c r="D489" s="162"/>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spans="1:46" ht="15.75" customHeight="1">
      <c r="A490" s="120"/>
      <c r="B490" s="120"/>
      <c r="C490" s="120"/>
      <c r="D490" s="162"/>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spans="1:46" ht="15.75" customHeight="1">
      <c r="A491" s="120"/>
      <c r="B491" s="120"/>
      <c r="C491" s="120"/>
      <c r="D491" s="162"/>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spans="1:46" ht="15.75" customHeight="1">
      <c r="A492" s="120"/>
      <c r="B492" s="120"/>
      <c r="C492" s="120"/>
      <c r="D492" s="162"/>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spans="1:46" ht="15.75" customHeight="1">
      <c r="A493" s="120"/>
      <c r="B493" s="120"/>
      <c r="C493" s="120"/>
      <c r="D493" s="162"/>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spans="1:46" ht="15.75" customHeight="1">
      <c r="A494" s="120"/>
      <c r="B494" s="120"/>
      <c r="C494" s="120"/>
      <c r="D494" s="162"/>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spans="1:46" ht="15.75" customHeight="1">
      <c r="A495" s="120"/>
      <c r="B495" s="120"/>
      <c r="C495" s="120"/>
      <c r="D495" s="162"/>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spans="1:46" ht="15.75" customHeight="1">
      <c r="A496" s="120"/>
      <c r="B496" s="120"/>
      <c r="C496" s="120"/>
      <c r="D496" s="162"/>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spans="1:46" ht="15.75" customHeight="1">
      <c r="A497" s="120"/>
      <c r="B497" s="120"/>
      <c r="C497" s="120"/>
      <c r="D497" s="162"/>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spans="1:46" ht="15.75" customHeight="1">
      <c r="A498" s="120"/>
      <c r="B498" s="120"/>
      <c r="C498" s="120"/>
      <c r="D498" s="162"/>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spans="1:46" ht="15.75" customHeight="1">
      <c r="A499" s="120"/>
      <c r="B499" s="120"/>
      <c r="C499" s="120"/>
      <c r="D499" s="162"/>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spans="1:46" ht="15.75" customHeight="1">
      <c r="A500" s="120"/>
      <c r="B500" s="120"/>
      <c r="C500" s="120"/>
      <c r="D500" s="162"/>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spans="1:46" ht="15.75" customHeight="1">
      <c r="A501" s="120"/>
      <c r="B501" s="120"/>
      <c r="C501" s="120"/>
      <c r="D501" s="162"/>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spans="1:46" ht="15.75" customHeight="1">
      <c r="A502" s="120"/>
      <c r="B502" s="120"/>
      <c r="C502" s="120"/>
      <c r="D502" s="162"/>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spans="1:46" ht="15.75" customHeight="1">
      <c r="A503" s="120"/>
      <c r="B503" s="120"/>
      <c r="C503" s="120"/>
      <c r="D503" s="162"/>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spans="1:46" ht="15.75" customHeight="1">
      <c r="A504" s="120"/>
      <c r="B504" s="120"/>
      <c r="C504" s="120"/>
      <c r="D504" s="162"/>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spans="1:46" ht="15.75" customHeight="1">
      <c r="A505" s="120"/>
      <c r="B505" s="120"/>
      <c r="C505" s="120"/>
      <c r="D505" s="162"/>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spans="1:46" ht="15.75" customHeight="1">
      <c r="A506" s="120"/>
      <c r="B506" s="120"/>
      <c r="C506" s="120"/>
      <c r="D506" s="162"/>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spans="1:46" ht="15.75" customHeight="1">
      <c r="A507" s="120"/>
      <c r="B507" s="120"/>
      <c r="C507" s="120"/>
      <c r="D507" s="162"/>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spans="1:46" ht="15.75" customHeight="1">
      <c r="A508" s="120"/>
      <c r="B508" s="120"/>
      <c r="C508" s="120"/>
      <c r="D508" s="162"/>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spans="1:46" ht="15.75" customHeight="1">
      <c r="A509" s="120"/>
      <c r="B509" s="120"/>
      <c r="C509" s="120"/>
      <c r="D509" s="162"/>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spans="1:46" ht="15.75" customHeight="1">
      <c r="A510" s="120"/>
      <c r="B510" s="120"/>
      <c r="C510" s="120"/>
      <c r="D510" s="162"/>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spans="1:46" ht="15.75" customHeight="1">
      <c r="A511" s="120"/>
      <c r="B511" s="120"/>
      <c r="C511" s="120"/>
      <c r="D511" s="162"/>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spans="1:46" ht="15.75" customHeight="1">
      <c r="A512" s="120"/>
      <c r="B512" s="120"/>
      <c r="C512" s="120"/>
      <c r="D512" s="162"/>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spans="1:46" ht="15.75" customHeight="1">
      <c r="A513" s="120"/>
      <c r="B513" s="120"/>
      <c r="C513" s="120"/>
      <c r="D513" s="162"/>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spans="1:46" ht="15.75" customHeight="1">
      <c r="A514" s="120"/>
      <c r="B514" s="120"/>
      <c r="C514" s="120"/>
      <c r="D514" s="162"/>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spans="1:46" ht="15.75" customHeight="1">
      <c r="A515" s="120"/>
      <c r="B515" s="120"/>
      <c r="C515" s="120"/>
      <c r="D515" s="162"/>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spans="1:46" ht="15.75" customHeight="1">
      <c r="A516" s="120"/>
      <c r="B516" s="120"/>
      <c r="C516" s="120"/>
      <c r="D516" s="162"/>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spans="1:46" ht="15.75" customHeight="1">
      <c r="A517" s="120"/>
      <c r="B517" s="120"/>
      <c r="C517" s="120"/>
      <c r="D517" s="162"/>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spans="1:46" ht="15.75" customHeight="1">
      <c r="A518" s="120"/>
      <c r="B518" s="120"/>
      <c r="C518" s="120"/>
      <c r="D518" s="162"/>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spans="1:46" ht="15.75" customHeight="1">
      <c r="A519" s="120"/>
      <c r="B519" s="120"/>
      <c r="C519" s="120"/>
      <c r="D519" s="162"/>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spans="1:46" ht="15.75" customHeight="1">
      <c r="A520" s="120"/>
      <c r="B520" s="120"/>
      <c r="C520" s="120"/>
      <c r="D520" s="162"/>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spans="1:46" ht="15.75" customHeight="1">
      <c r="A521" s="120"/>
      <c r="B521" s="120"/>
      <c r="C521" s="120"/>
      <c r="D521" s="162"/>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spans="1:46" ht="15.75" customHeight="1">
      <c r="A522" s="120"/>
      <c r="B522" s="120"/>
      <c r="C522" s="120"/>
      <c r="D522" s="162"/>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spans="1:46" ht="15.75" customHeight="1">
      <c r="A523" s="120"/>
      <c r="B523" s="120"/>
      <c r="C523" s="120"/>
      <c r="D523" s="162"/>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spans="1:46" ht="15.75" customHeight="1">
      <c r="A524" s="120"/>
      <c r="B524" s="120"/>
      <c r="C524" s="120"/>
      <c r="D524" s="162"/>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spans="1:46" ht="15.75" customHeight="1">
      <c r="A525" s="120"/>
      <c r="B525" s="120"/>
      <c r="C525" s="120"/>
      <c r="D525" s="162"/>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spans="1:46" ht="15.75" customHeight="1">
      <c r="A526" s="120"/>
      <c r="B526" s="120"/>
      <c r="C526" s="120"/>
      <c r="D526" s="162"/>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spans="1:46" ht="15.75" customHeight="1">
      <c r="A527" s="120"/>
      <c r="B527" s="120"/>
      <c r="C527" s="120"/>
      <c r="D527" s="162"/>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spans="1:46" ht="15.75" customHeight="1">
      <c r="A528" s="120"/>
      <c r="B528" s="120"/>
      <c r="C528" s="120"/>
      <c r="D528" s="162"/>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spans="1:46" ht="15.75" customHeight="1">
      <c r="A529" s="120"/>
      <c r="B529" s="120"/>
      <c r="C529" s="120"/>
      <c r="D529" s="162"/>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spans="1:46" ht="15.75" customHeight="1">
      <c r="A530" s="120"/>
      <c r="B530" s="120"/>
      <c r="C530" s="120"/>
      <c r="D530" s="162"/>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spans="1:46" ht="15.75" customHeight="1">
      <c r="A531" s="120"/>
      <c r="B531" s="120"/>
      <c r="C531" s="120"/>
      <c r="D531" s="162"/>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spans="1:46" ht="15.75" customHeight="1">
      <c r="A532" s="120"/>
      <c r="B532" s="120"/>
      <c r="C532" s="120"/>
      <c r="D532" s="162"/>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spans="1:46" ht="15.75" customHeight="1">
      <c r="A533" s="120"/>
      <c r="B533" s="120"/>
      <c r="C533" s="120"/>
      <c r="D533" s="162"/>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spans="1:46" ht="15.75" customHeight="1">
      <c r="A534" s="120"/>
      <c r="B534" s="120"/>
      <c r="C534" s="120"/>
      <c r="D534" s="162"/>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spans="1:46" ht="15.75" customHeight="1">
      <c r="A535" s="120"/>
      <c r="B535" s="120"/>
      <c r="C535" s="120"/>
      <c r="D535" s="162"/>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spans="1:46" ht="15.75" customHeight="1">
      <c r="A536" s="120"/>
      <c r="B536" s="120"/>
      <c r="C536" s="120"/>
      <c r="D536" s="162"/>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spans="1:46" ht="15.75" customHeight="1">
      <c r="A537" s="120"/>
      <c r="B537" s="120"/>
      <c r="C537" s="120"/>
      <c r="D537" s="162"/>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spans="1:46" ht="15.75" customHeight="1">
      <c r="A538" s="120"/>
      <c r="B538" s="120"/>
      <c r="C538" s="120"/>
      <c r="D538" s="162"/>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spans="1:46" ht="15.75" customHeight="1">
      <c r="A539" s="120"/>
      <c r="B539" s="120"/>
      <c r="C539" s="120"/>
      <c r="D539" s="162"/>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spans="1:46" ht="15.75" customHeight="1">
      <c r="A540" s="120"/>
      <c r="B540" s="120"/>
      <c r="C540" s="120"/>
      <c r="D540" s="162"/>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spans="1:46" ht="15.75" customHeight="1">
      <c r="A541" s="120"/>
      <c r="B541" s="120"/>
      <c r="C541" s="120"/>
      <c r="D541" s="162"/>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spans="1:46" ht="15.75" customHeight="1">
      <c r="A542" s="120"/>
      <c r="B542" s="120"/>
      <c r="C542" s="120"/>
      <c r="D542" s="162"/>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spans="1:46" ht="15.75" customHeight="1">
      <c r="A543" s="120"/>
      <c r="B543" s="120"/>
      <c r="C543" s="120"/>
      <c r="D543" s="162"/>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spans="1:46" ht="15.75" customHeight="1">
      <c r="A544" s="120"/>
      <c r="B544" s="120"/>
      <c r="C544" s="120"/>
      <c r="D544" s="162"/>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spans="1:46" ht="15.75" customHeight="1">
      <c r="A545" s="120"/>
      <c r="B545" s="120"/>
      <c r="C545" s="120"/>
      <c r="D545" s="162"/>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spans="1:46" ht="15.75" customHeight="1">
      <c r="A546" s="120"/>
      <c r="B546" s="120"/>
      <c r="C546" s="120"/>
      <c r="D546" s="162"/>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spans="1:46" ht="15.75" customHeight="1">
      <c r="A547" s="120"/>
      <c r="B547" s="120"/>
      <c r="C547" s="120"/>
      <c r="D547" s="162"/>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spans="1:46" ht="15.75" customHeight="1">
      <c r="A548" s="120"/>
      <c r="B548" s="120"/>
      <c r="C548" s="120"/>
      <c r="D548" s="162"/>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spans="1:46" ht="15.75" customHeight="1">
      <c r="A549" s="120"/>
      <c r="B549" s="120"/>
      <c r="C549" s="120"/>
      <c r="D549" s="162"/>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spans="1:46" ht="15.75" customHeight="1">
      <c r="A550" s="120"/>
      <c r="B550" s="120"/>
      <c r="C550" s="120"/>
      <c r="D550" s="162"/>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spans="1:46" ht="15.75" customHeight="1">
      <c r="A551" s="120"/>
      <c r="B551" s="120"/>
      <c r="C551" s="120"/>
      <c r="D551" s="162"/>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spans="1:46" ht="15.75" customHeight="1">
      <c r="A552" s="120"/>
      <c r="B552" s="120"/>
      <c r="C552" s="120"/>
      <c r="D552" s="162"/>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spans="1:46" ht="15.75" customHeight="1">
      <c r="A553" s="120"/>
      <c r="B553" s="120"/>
      <c r="C553" s="120"/>
      <c r="D553" s="162"/>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spans="1:46" ht="15.75" customHeight="1">
      <c r="A554" s="120"/>
      <c r="B554" s="120"/>
      <c r="C554" s="120"/>
      <c r="D554" s="162"/>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spans="1:46" ht="15.75" customHeight="1">
      <c r="A555" s="120"/>
      <c r="B555" s="120"/>
      <c r="C555" s="120"/>
      <c r="D555" s="162"/>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spans="1:46" ht="15.75" customHeight="1">
      <c r="A556" s="120"/>
      <c r="B556" s="120"/>
      <c r="C556" s="120"/>
      <c r="D556" s="162"/>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spans="1:46" ht="15.75" customHeight="1">
      <c r="A557" s="120"/>
      <c r="B557" s="120"/>
      <c r="C557" s="120"/>
      <c r="D557" s="162"/>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spans="1:46" ht="15.75" customHeight="1">
      <c r="A558" s="120"/>
      <c r="B558" s="120"/>
      <c r="C558" s="120"/>
      <c r="D558" s="162"/>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spans="1:46" ht="15.75" customHeight="1">
      <c r="A559" s="120"/>
      <c r="B559" s="120"/>
      <c r="C559" s="120"/>
      <c r="D559" s="162"/>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spans="1:46" ht="15.75" customHeight="1">
      <c r="A560" s="120"/>
      <c r="B560" s="120"/>
      <c r="C560" s="120"/>
      <c r="D560" s="162"/>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spans="1:46" ht="15.75" customHeight="1">
      <c r="A561" s="120"/>
      <c r="B561" s="120"/>
      <c r="C561" s="120"/>
      <c r="D561" s="162"/>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spans="1:46" ht="15.75" customHeight="1">
      <c r="A562" s="120"/>
      <c r="B562" s="120"/>
      <c r="C562" s="120"/>
      <c r="D562" s="162"/>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spans="1:46" ht="15.75" customHeight="1">
      <c r="A563" s="120"/>
      <c r="B563" s="120"/>
      <c r="C563" s="120"/>
      <c r="D563" s="162"/>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spans="1:46" ht="15.75" customHeight="1">
      <c r="A564" s="120"/>
      <c r="B564" s="120"/>
      <c r="C564" s="120"/>
      <c r="D564" s="162"/>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spans="1:46" ht="15.75" customHeight="1">
      <c r="A565" s="120"/>
      <c r="B565" s="120"/>
      <c r="C565" s="120"/>
      <c r="D565" s="162"/>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spans="1:46" ht="15.75" customHeight="1">
      <c r="A566" s="120"/>
      <c r="B566" s="120"/>
      <c r="C566" s="120"/>
      <c r="D566" s="162"/>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spans="1:46" ht="15.75" customHeight="1">
      <c r="A567" s="120"/>
      <c r="B567" s="120"/>
      <c r="C567" s="120"/>
      <c r="D567" s="162"/>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spans="1:46" ht="15.75" customHeight="1">
      <c r="A568" s="120"/>
      <c r="B568" s="120"/>
      <c r="C568" s="120"/>
      <c r="D568" s="162"/>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spans="1:46" ht="15.75" customHeight="1">
      <c r="A569" s="120"/>
      <c r="B569" s="120"/>
      <c r="C569" s="120"/>
      <c r="D569" s="162"/>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spans="1:46" ht="15.75" customHeight="1">
      <c r="A570" s="120"/>
      <c r="B570" s="120"/>
      <c r="C570" s="120"/>
      <c r="D570" s="162"/>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spans="1:46" ht="15.75" customHeight="1">
      <c r="A571" s="120"/>
      <c r="B571" s="120"/>
      <c r="C571" s="120"/>
      <c r="D571" s="162"/>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spans="1:46" ht="15.75" customHeight="1">
      <c r="A572" s="120"/>
      <c r="B572" s="120"/>
      <c r="C572" s="120"/>
      <c r="D572" s="162"/>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spans="1:46" ht="15.75" customHeight="1">
      <c r="A573" s="120"/>
      <c r="B573" s="120"/>
      <c r="C573" s="120"/>
      <c r="D573" s="162"/>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spans="1:46" ht="15.75" customHeight="1">
      <c r="A574" s="120"/>
      <c r="B574" s="120"/>
      <c r="C574" s="120"/>
      <c r="D574" s="162"/>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spans="1:46" ht="15.75" customHeight="1">
      <c r="A575" s="120"/>
      <c r="B575" s="120"/>
      <c r="C575" s="120"/>
      <c r="D575" s="162"/>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spans="1:46" ht="15.75" customHeight="1">
      <c r="A576" s="120"/>
      <c r="B576" s="120"/>
      <c r="C576" s="120"/>
      <c r="D576" s="162"/>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spans="1:46" ht="15.75" customHeight="1">
      <c r="A577" s="120"/>
      <c r="B577" s="120"/>
      <c r="C577" s="120"/>
      <c r="D577" s="162"/>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spans="1:46" ht="15.75" customHeight="1">
      <c r="A578" s="120"/>
      <c r="B578" s="120"/>
      <c r="C578" s="120"/>
      <c r="D578" s="162"/>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spans="1:46" ht="15.75" customHeight="1">
      <c r="A579" s="120"/>
      <c r="B579" s="120"/>
      <c r="C579" s="120"/>
      <c r="D579" s="162"/>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spans="1:46" ht="15.75" customHeight="1">
      <c r="A580" s="120"/>
      <c r="B580" s="120"/>
      <c r="C580" s="120"/>
      <c r="D580" s="162"/>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spans="1:46" ht="15.75" customHeight="1">
      <c r="A581" s="120"/>
      <c r="B581" s="120"/>
      <c r="C581" s="120"/>
      <c r="D581" s="162"/>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spans="1:46" ht="15.75" customHeight="1">
      <c r="A582" s="120"/>
      <c r="B582" s="120"/>
      <c r="C582" s="120"/>
      <c r="D582" s="162"/>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spans="1:46" ht="15.75" customHeight="1">
      <c r="A583" s="120"/>
      <c r="B583" s="120"/>
      <c r="C583" s="120"/>
      <c r="D583" s="162"/>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spans="1:46" ht="15.75" customHeight="1">
      <c r="A584" s="120"/>
      <c r="B584" s="120"/>
      <c r="C584" s="120"/>
      <c r="D584" s="162"/>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spans="1:46" ht="15.75" customHeight="1">
      <c r="A585" s="120"/>
      <c r="B585" s="120"/>
      <c r="C585" s="120"/>
      <c r="D585" s="162"/>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spans="1:46" ht="15.75" customHeight="1">
      <c r="A586" s="120"/>
      <c r="B586" s="120"/>
      <c r="C586" s="120"/>
      <c r="D586" s="162"/>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spans="1:46" ht="15.75" customHeight="1">
      <c r="A587" s="120"/>
      <c r="B587" s="120"/>
      <c r="C587" s="120"/>
      <c r="D587" s="162"/>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spans="1:46" ht="15.75" customHeight="1">
      <c r="A588" s="120"/>
      <c r="B588" s="120"/>
      <c r="C588" s="120"/>
      <c r="D588" s="162"/>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spans="1:46" ht="15.75" customHeight="1">
      <c r="A589" s="120"/>
      <c r="B589" s="120"/>
      <c r="C589" s="120"/>
      <c r="D589" s="162"/>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spans="1:46" ht="15.75" customHeight="1">
      <c r="A590" s="120"/>
      <c r="B590" s="120"/>
      <c r="C590" s="120"/>
      <c r="D590" s="162"/>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spans="1:46" ht="15.75" customHeight="1">
      <c r="A591" s="120"/>
      <c r="B591" s="120"/>
      <c r="C591" s="120"/>
      <c r="D591" s="162"/>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spans="1:46" ht="15.75" customHeight="1">
      <c r="A592" s="120"/>
      <c r="B592" s="120"/>
      <c r="C592" s="120"/>
      <c r="D592" s="162"/>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spans="1:46" ht="15.75" customHeight="1">
      <c r="A593" s="120"/>
      <c r="B593" s="120"/>
      <c r="C593" s="120"/>
      <c r="D593" s="162"/>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spans="1:46" ht="15.75" customHeight="1">
      <c r="A594" s="120"/>
      <c r="B594" s="120"/>
      <c r="C594" s="120"/>
      <c r="D594" s="162"/>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spans="1:46" ht="15.75" customHeight="1">
      <c r="A595" s="120"/>
      <c r="B595" s="120"/>
      <c r="C595" s="120"/>
      <c r="D595" s="162"/>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spans="1:46" ht="15.75" customHeight="1">
      <c r="A596" s="120"/>
      <c r="B596" s="120"/>
      <c r="C596" s="120"/>
      <c r="D596" s="162"/>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spans="1:46" ht="15.75" customHeight="1">
      <c r="A597" s="120"/>
      <c r="B597" s="120"/>
      <c r="C597" s="120"/>
      <c r="D597" s="162"/>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spans="1:46" ht="15.75" customHeight="1">
      <c r="A598" s="120"/>
      <c r="B598" s="120"/>
      <c r="C598" s="120"/>
      <c r="D598" s="162"/>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spans="1:46" ht="15.75" customHeight="1">
      <c r="A599" s="120"/>
      <c r="B599" s="120"/>
      <c r="C599" s="120"/>
      <c r="D599" s="162"/>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spans="1:46" ht="15.75" customHeight="1">
      <c r="A600" s="120"/>
      <c r="B600" s="120"/>
      <c r="C600" s="120"/>
      <c r="D600" s="162"/>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spans="1:46" ht="15.75" customHeight="1">
      <c r="A601" s="120"/>
      <c r="B601" s="120"/>
      <c r="C601" s="120"/>
      <c r="D601" s="162"/>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spans="1:46" ht="15.75" customHeight="1">
      <c r="A602" s="120"/>
      <c r="B602" s="120"/>
      <c r="C602" s="120"/>
      <c r="D602" s="162"/>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spans="1:46" ht="15.75" customHeight="1">
      <c r="A603" s="120"/>
      <c r="B603" s="120"/>
      <c r="C603" s="120"/>
      <c r="D603" s="162"/>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spans="1:46" ht="15.75" customHeight="1">
      <c r="A604" s="120"/>
      <c r="B604" s="120"/>
      <c r="C604" s="120"/>
      <c r="D604" s="162"/>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spans="1:46" ht="15.75" customHeight="1">
      <c r="A605" s="120"/>
      <c r="B605" s="120"/>
      <c r="C605" s="120"/>
      <c r="D605" s="162"/>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spans="1:46" ht="15.75" customHeight="1">
      <c r="A606" s="120"/>
      <c r="B606" s="120"/>
      <c r="C606" s="120"/>
      <c r="D606" s="162"/>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spans="1:46" ht="15.75" customHeight="1">
      <c r="A607" s="120"/>
      <c r="B607" s="120"/>
      <c r="C607" s="120"/>
      <c r="D607" s="162"/>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spans="1:46" ht="15.75" customHeight="1">
      <c r="A608" s="120"/>
      <c r="B608" s="120"/>
      <c r="C608" s="120"/>
      <c r="D608" s="162"/>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spans="1:46" ht="15.75" customHeight="1">
      <c r="A609" s="120"/>
      <c r="B609" s="120"/>
      <c r="C609" s="120"/>
      <c r="D609" s="162"/>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spans="1:46" ht="15.75" customHeight="1">
      <c r="A610" s="120"/>
      <c r="B610" s="120"/>
      <c r="C610" s="120"/>
      <c r="D610" s="162"/>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spans="1:46" ht="15.75" customHeight="1">
      <c r="A611" s="120"/>
      <c r="B611" s="120"/>
      <c r="C611" s="120"/>
      <c r="D611" s="162"/>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spans="1:46" ht="15.75" customHeight="1">
      <c r="A612" s="120"/>
      <c r="B612" s="120"/>
      <c r="C612" s="120"/>
      <c r="D612" s="162"/>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spans="1:46" ht="15.75" customHeight="1">
      <c r="A613" s="120"/>
      <c r="B613" s="120"/>
      <c r="C613" s="120"/>
      <c r="D613" s="162"/>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spans="1:46" ht="15.75" customHeight="1">
      <c r="A614" s="120"/>
      <c r="B614" s="120"/>
      <c r="C614" s="120"/>
      <c r="D614" s="162"/>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spans="1:46" ht="15.75" customHeight="1">
      <c r="A615" s="120"/>
      <c r="B615" s="120"/>
      <c r="C615" s="120"/>
      <c r="D615" s="162"/>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spans="1:46" ht="15.75" customHeight="1">
      <c r="A616" s="120"/>
      <c r="B616" s="120"/>
      <c r="C616" s="120"/>
      <c r="D616" s="162"/>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spans="1:46" ht="15.75" customHeight="1">
      <c r="A617" s="120"/>
      <c r="B617" s="120"/>
      <c r="C617" s="120"/>
      <c r="D617" s="162"/>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spans="1:46" ht="15.75" customHeight="1">
      <c r="A618" s="120"/>
      <c r="B618" s="120"/>
      <c r="C618" s="120"/>
      <c r="D618" s="162"/>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spans="1:46" ht="15.75" customHeight="1">
      <c r="A619" s="120"/>
      <c r="B619" s="120"/>
      <c r="C619" s="120"/>
      <c r="D619" s="162"/>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spans="1:46" ht="15.75" customHeight="1">
      <c r="A620" s="120"/>
      <c r="B620" s="120"/>
      <c r="C620" s="120"/>
      <c r="D620" s="162"/>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spans="1:46" ht="15.75" customHeight="1">
      <c r="A621" s="120"/>
      <c r="B621" s="120"/>
      <c r="C621" s="120"/>
      <c r="D621" s="162"/>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spans="1:46" ht="15.75" customHeight="1">
      <c r="A622" s="120"/>
      <c r="B622" s="120"/>
      <c r="C622" s="120"/>
      <c r="D622" s="162"/>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spans="1:46" ht="15.75" customHeight="1">
      <c r="A623" s="120"/>
      <c r="B623" s="120"/>
      <c r="C623" s="120"/>
      <c r="D623" s="162"/>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spans="1:46" ht="15.75" customHeight="1">
      <c r="A624" s="120"/>
      <c r="B624" s="120"/>
      <c r="C624" s="120"/>
      <c r="D624" s="162"/>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spans="1:46" ht="15.75" customHeight="1">
      <c r="A625" s="120"/>
      <c r="B625" s="120"/>
      <c r="C625" s="120"/>
      <c r="D625" s="162"/>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spans="1:46" ht="15.75" customHeight="1">
      <c r="A626" s="120"/>
      <c r="B626" s="120"/>
      <c r="C626" s="120"/>
      <c r="D626" s="162"/>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spans="1:46" ht="15.75" customHeight="1">
      <c r="A627" s="120"/>
      <c r="B627" s="120"/>
      <c r="C627" s="120"/>
      <c r="D627" s="162"/>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spans="1:46" ht="15.75" customHeight="1">
      <c r="A628" s="120"/>
      <c r="B628" s="120"/>
      <c r="C628" s="120"/>
      <c r="D628" s="162"/>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spans="1:46" ht="15.75" customHeight="1">
      <c r="A629" s="120"/>
      <c r="B629" s="120"/>
      <c r="C629" s="120"/>
      <c r="D629" s="162"/>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spans="1:46" ht="15.75" customHeight="1">
      <c r="A630" s="120"/>
      <c r="B630" s="120"/>
      <c r="C630" s="120"/>
      <c r="D630" s="162"/>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spans="1:46" ht="15.75" customHeight="1">
      <c r="A631" s="120"/>
      <c r="B631" s="120"/>
      <c r="C631" s="120"/>
      <c r="D631" s="162"/>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spans="1:46" ht="15.75" customHeight="1">
      <c r="A632" s="120"/>
      <c r="B632" s="120"/>
      <c r="C632" s="120"/>
      <c r="D632" s="162"/>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spans="1:46" ht="15.75" customHeight="1">
      <c r="A633" s="120"/>
      <c r="B633" s="120"/>
      <c r="C633" s="120"/>
      <c r="D633" s="162"/>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spans="1:46" ht="15.75" customHeight="1">
      <c r="A634" s="120"/>
      <c r="B634" s="120"/>
      <c r="C634" s="120"/>
      <c r="D634" s="162"/>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spans="1:46" ht="15.75" customHeight="1">
      <c r="A635" s="120"/>
      <c r="B635" s="120"/>
      <c r="C635" s="120"/>
      <c r="D635" s="162"/>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spans="1:46" ht="15.75" customHeight="1">
      <c r="A636" s="120"/>
      <c r="B636" s="120"/>
      <c r="C636" s="120"/>
      <c r="D636" s="162"/>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spans="1:46" ht="15.75" customHeight="1">
      <c r="A637" s="120"/>
      <c r="B637" s="120"/>
      <c r="C637" s="120"/>
      <c r="D637" s="162"/>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spans="1:46" ht="15.75" customHeight="1">
      <c r="A638" s="120"/>
      <c r="B638" s="120"/>
      <c r="C638" s="120"/>
      <c r="D638" s="162"/>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spans="1:46" ht="15.75" customHeight="1">
      <c r="A639" s="120"/>
      <c r="B639" s="120"/>
      <c r="C639" s="120"/>
      <c r="D639" s="162"/>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spans="1:46" ht="15.75" customHeight="1">
      <c r="A640" s="120"/>
      <c r="B640" s="120"/>
      <c r="C640" s="120"/>
      <c r="D640" s="162"/>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spans="1:46" ht="15.75" customHeight="1">
      <c r="A641" s="120"/>
      <c r="B641" s="120"/>
      <c r="C641" s="120"/>
      <c r="D641" s="162"/>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spans="1:46" ht="15.75" customHeight="1">
      <c r="A642" s="120"/>
      <c r="B642" s="120"/>
      <c r="C642" s="120"/>
      <c r="D642" s="162"/>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spans="1:46" ht="15.75" customHeight="1">
      <c r="A643" s="120"/>
      <c r="B643" s="120"/>
      <c r="C643" s="120"/>
      <c r="D643" s="162"/>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spans="1:46" ht="15.75" customHeight="1">
      <c r="A644" s="120"/>
      <c r="B644" s="120"/>
      <c r="C644" s="120"/>
      <c r="D644" s="162"/>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spans="1:46" ht="15.75" customHeight="1">
      <c r="A645" s="120"/>
      <c r="B645" s="120"/>
      <c r="C645" s="120"/>
      <c r="D645" s="162"/>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spans="1:46" ht="15.75" customHeight="1">
      <c r="A646" s="120"/>
      <c r="B646" s="120"/>
      <c r="C646" s="120"/>
      <c r="D646" s="162"/>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spans="1:46" ht="15.75" customHeight="1">
      <c r="A647" s="120"/>
      <c r="B647" s="120"/>
      <c r="C647" s="120"/>
      <c r="D647" s="162"/>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spans="1:46" ht="15.75" customHeight="1">
      <c r="A648" s="120"/>
      <c r="B648" s="120"/>
      <c r="C648" s="120"/>
      <c r="D648" s="162"/>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spans="1:46" ht="15.75" customHeight="1">
      <c r="A649" s="120"/>
      <c r="B649" s="120"/>
      <c r="C649" s="120"/>
      <c r="D649" s="162"/>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spans="1:46" ht="15.75" customHeight="1">
      <c r="A650" s="120"/>
      <c r="B650" s="120"/>
      <c r="C650" s="120"/>
      <c r="D650" s="162"/>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spans="1:46" ht="15.75" customHeight="1">
      <c r="A651" s="120"/>
      <c r="B651" s="120"/>
      <c r="C651" s="120"/>
      <c r="D651" s="162"/>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spans="1:46" ht="15.75" customHeight="1">
      <c r="A652" s="120"/>
      <c r="B652" s="120"/>
      <c r="C652" s="120"/>
      <c r="D652" s="162"/>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spans="1:46" ht="15.75" customHeight="1">
      <c r="A653" s="120"/>
      <c r="B653" s="120"/>
      <c r="C653" s="120"/>
      <c r="D653" s="162"/>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spans="1:46" ht="15.75" customHeight="1">
      <c r="A654" s="120"/>
      <c r="B654" s="120"/>
      <c r="C654" s="120"/>
      <c r="D654" s="162"/>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spans="1:46" ht="15.75" customHeight="1">
      <c r="A655" s="120"/>
      <c r="B655" s="120"/>
      <c r="C655" s="120"/>
      <c r="D655" s="162"/>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spans="1:46" ht="15.75" customHeight="1">
      <c r="A656" s="120"/>
      <c r="B656" s="120"/>
      <c r="C656" s="120"/>
      <c r="D656" s="162"/>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spans="1:46" ht="15.75" customHeight="1">
      <c r="A657" s="120"/>
      <c r="B657" s="120"/>
      <c r="C657" s="120"/>
      <c r="D657" s="162"/>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spans="1:46" ht="15.75" customHeight="1">
      <c r="A658" s="120"/>
      <c r="B658" s="120"/>
      <c r="C658" s="120"/>
      <c r="D658" s="162"/>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spans="1:46" ht="15.75" customHeight="1">
      <c r="A659" s="120"/>
      <c r="B659" s="120"/>
      <c r="C659" s="120"/>
      <c r="D659" s="162"/>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spans="1:46" ht="15.75" customHeight="1">
      <c r="A660" s="120"/>
      <c r="B660" s="120"/>
      <c r="C660" s="120"/>
      <c r="D660" s="162"/>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spans="1:46" ht="15.75" customHeight="1">
      <c r="A661" s="120"/>
      <c r="B661" s="120"/>
      <c r="C661" s="120"/>
      <c r="D661" s="162"/>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spans="1:46" ht="15.75" customHeight="1">
      <c r="A662" s="120"/>
      <c r="B662" s="120"/>
      <c r="C662" s="120"/>
      <c r="D662" s="162"/>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spans="1:46" ht="15.75" customHeight="1">
      <c r="A663" s="120"/>
      <c r="B663" s="120"/>
      <c r="C663" s="120"/>
      <c r="D663" s="162"/>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spans="1:46" ht="15.75" customHeight="1">
      <c r="A664" s="120"/>
      <c r="B664" s="120"/>
      <c r="C664" s="120"/>
      <c r="D664" s="162"/>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spans="1:46" ht="15.75" customHeight="1">
      <c r="A665" s="120"/>
      <c r="B665" s="120"/>
      <c r="C665" s="120"/>
      <c r="D665" s="162"/>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spans="1:46" ht="15.75" customHeight="1">
      <c r="A666" s="120"/>
      <c r="B666" s="120"/>
      <c r="C666" s="120"/>
      <c r="D666" s="162"/>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spans="1:46" ht="15.75" customHeight="1">
      <c r="A667" s="120"/>
      <c r="B667" s="120"/>
      <c r="C667" s="120"/>
      <c r="D667" s="162"/>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spans="1:46" ht="15.75" customHeight="1">
      <c r="A668" s="120"/>
      <c r="B668" s="120"/>
      <c r="C668" s="120"/>
      <c r="D668" s="162"/>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spans="1:46" ht="15.75" customHeight="1">
      <c r="A669" s="120"/>
      <c r="B669" s="120"/>
      <c r="C669" s="120"/>
      <c r="D669" s="162"/>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spans="1:46" ht="15.75" customHeight="1">
      <c r="A670" s="120"/>
      <c r="B670" s="120"/>
      <c r="C670" s="120"/>
      <c r="D670" s="162"/>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spans="1:46" ht="15.75" customHeight="1">
      <c r="A671" s="120"/>
      <c r="B671" s="120"/>
      <c r="C671" s="120"/>
      <c r="D671" s="162"/>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spans="1:46" ht="15.75" customHeight="1">
      <c r="A672" s="120"/>
      <c r="B672" s="120"/>
      <c r="C672" s="120"/>
      <c r="D672" s="162"/>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spans="1:46" ht="15.75" customHeight="1">
      <c r="A673" s="120"/>
      <c r="B673" s="120"/>
      <c r="C673" s="120"/>
      <c r="D673" s="162"/>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spans="1:46" ht="15.75" customHeight="1">
      <c r="A674" s="120"/>
      <c r="B674" s="120"/>
      <c r="C674" s="120"/>
      <c r="D674" s="162"/>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spans="1:46" ht="15.75" customHeight="1">
      <c r="A675" s="120"/>
      <c r="B675" s="120"/>
      <c r="C675" s="120"/>
      <c r="D675" s="162"/>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spans="1:46" ht="15.75" customHeight="1">
      <c r="A676" s="120"/>
      <c r="B676" s="120"/>
      <c r="C676" s="120"/>
      <c r="D676" s="162"/>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spans="1:46" ht="15.75" customHeight="1">
      <c r="A677" s="120"/>
      <c r="B677" s="120"/>
      <c r="C677" s="120"/>
      <c r="D677" s="162"/>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spans="1:46" ht="15.75" customHeight="1">
      <c r="A678" s="120"/>
      <c r="B678" s="120"/>
      <c r="C678" s="120"/>
      <c r="D678" s="162"/>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spans="1:46" ht="15.75" customHeight="1">
      <c r="A679" s="120"/>
      <c r="B679" s="120"/>
      <c r="C679" s="120"/>
      <c r="D679" s="162"/>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spans="1:46" ht="15.75" customHeight="1">
      <c r="A680" s="120"/>
      <c r="B680" s="120"/>
      <c r="C680" s="120"/>
      <c r="D680" s="162"/>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spans="1:46" ht="15.75" customHeight="1">
      <c r="A681" s="120"/>
      <c r="B681" s="120"/>
      <c r="C681" s="120"/>
      <c r="D681" s="162"/>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spans="1:46" ht="15.75" customHeight="1">
      <c r="A682" s="120"/>
      <c r="B682" s="120"/>
      <c r="C682" s="120"/>
      <c r="D682" s="162"/>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spans="1:46" ht="15.75" customHeight="1">
      <c r="A683" s="120"/>
      <c r="B683" s="120"/>
      <c r="C683" s="120"/>
      <c r="D683" s="162"/>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spans="1:46" ht="15.75" customHeight="1">
      <c r="A684" s="120"/>
      <c r="B684" s="120"/>
      <c r="C684" s="120"/>
      <c r="D684" s="162"/>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spans="1:46" ht="15.75" customHeight="1">
      <c r="A685" s="120"/>
      <c r="B685" s="120"/>
      <c r="C685" s="120"/>
      <c r="D685" s="162"/>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spans="1:46" ht="15.75" customHeight="1">
      <c r="A686" s="120"/>
      <c r="B686" s="120"/>
      <c r="C686" s="120"/>
      <c r="D686" s="162"/>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spans="1:46" ht="15.75" customHeight="1">
      <c r="A687" s="120"/>
      <c r="B687" s="120"/>
      <c r="C687" s="120"/>
      <c r="D687" s="162"/>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spans="1:46" ht="15.75" customHeight="1">
      <c r="A688" s="120"/>
      <c r="B688" s="120"/>
      <c r="C688" s="120"/>
      <c r="D688" s="162"/>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spans="1:46" ht="15.75" customHeight="1">
      <c r="A689" s="120"/>
      <c r="B689" s="120"/>
      <c r="C689" s="120"/>
      <c r="D689" s="162"/>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spans="1:46" ht="15.75" customHeight="1">
      <c r="A690" s="120"/>
      <c r="B690" s="120"/>
      <c r="C690" s="120"/>
      <c r="D690" s="162"/>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spans="1:46" ht="15.75" customHeight="1">
      <c r="A691" s="120"/>
      <c r="B691" s="120"/>
      <c r="C691" s="120"/>
      <c r="D691" s="162"/>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spans="1:46" ht="15.75" customHeight="1">
      <c r="A692" s="120"/>
      <c r="B692" s="120"/>
      <c r="C692" s="120"/>
      <c r="D692" s="162"/>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spans="1:46" ht="15.75" customHeight="1">
      <c r="A693" s="120"/>
      <c r="B693" s="120"/>
      <c r="C693" s="120"/>
      <c r="D693" s="162"/>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spans="1:46" ht="15.75" customHeight="1">
      <c r="A694" s="120"/>
      <c r="B694" s="120"/>
      <c r="C694" s="120"/>
      <c r="D694" s="162"/>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spans="1:46" ht="15.75" customHeight="1">
      <c r="A695" s="120"/>
      <c r="B695" s="120"/>
      <c r="C695" s="120"/>
      <c r="D695" s="162"/>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spans="1:46" ht="15.75" customHeight="1">
      <c r="A696" s="120"/>
      <c r="B696" s="120"/>
      <c r="C696" s="120"/>
      <c r="D696" s="162"/>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spans="1:46" ht="15.75" customHeight="1">
      <c r="A697" s="120"/>
      <c r="B697" s="120"/>
      <c r="C697" s="120"/>
      <c r="D697" s="162"/>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spans="1:46" ht="15.75" customHeight="1">
      <c r="A698" s="120"/>
      <c r="B698" s="120"/>
      <c r="C698" s="120"/>
      <c r="D698" s="162"/>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spans="1:46" ht="15.75" customHeight="1">
      <c r="A699" s="120"/>
      <c r="B699" s="120"/>
      <c r="C699" s="120"/>
      <c r="D699" s="162"/>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spans="1:46" ht="15.75" customHeight="1">
      <c r="A700" s="120"/>
      <c r="B700" s="120"/>
      <c r="C700" s="120"/>
      <c r="D700" s="162"/>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spans="1:46" ht="15.75" customHeight="1">
      <c r="A701" s="120"/>
      <c r="B701" s="120"/>
      <c r="C701" s="120"/>
      <c r="D701" s="162"/>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spans="1:46" ht="15.75" customHeight="1">
      <c r="A702" s="120"/>
      <c r="B702" s="120"/>
      <c r="C702" s="120"/>
      <c r="D702" s="162"/>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spans="1:46" ht="15.75" customHeight="1">
      <c r="A703" s="120"/>
      <c r="B703" s="120"/>
      <c r="C703" s="120"/>
      <c r="D703" s="162"/>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spans="1:46" ht="15.75" customHeight="1">
      <c r="A704" s="120"/>
      <c r="B704" s="120"/>
      <c r="C704" s="120"/>
      <c r="D704" s="162"/>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spans="1:46" ht="15.75" customHeight="1">
      <c r="A705" s="120"/>
      <c r="B705" s="120"/>
      <c r="C705" s="120"/>
      <c r="D705" s="162"/>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spans="1:46" ht="15.75" customHeight="1">
      <c r="A706" s="120"/>
      <c r="B706" s="120"/>
      <c r="C706" s="120"/>
      <c r="D706" s="162"/>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spans="1:46" ht="15.75" customHeight="1">
      <c r="A707" s="120"/>
      <c r="B707" s="120"/>
      <c r="C707" s="120"/>
      <c r="D707" s="162"/>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spans="1:46" ht="15.75" customHeight="1">
      <c r="A708" s="120"/>
      <c r="B708" s="120"/>
      <c r="C708" s="120"/>
      <c r="D708" s="162"/>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spans="1:46" ht="15.75" customHeight="1">
      <c r="A709" s="120"/>
      <c r="B709" s="120"/>
      <c r="C709" s="120"/>
      <c r="D709" s="162"/>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spans="1:46" ht="15.75" customHeight="1">
      <c r="A710" s="120"/>
      <c r="B710" s="120"/>
      <c r="C710" s="120"/>
      <c r="D710" s="162"/>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spans="1:46" ht="15.75" customHeight="1">
      <c r="A711" s="120"/>
      <c r="B711" s="120"/>
      <c r="C711" s="120"/>
      <c r="D711" s="162"/>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spans="1:46" ht="15.75" customHeight="1">
      <c r="A712" s="120"/>
      <c r="B712" s="120"/>
      <c r="C712" s="120"/>
      <c r="D712" s="162"/>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spans="1:46" ht="15.75" customHeight="1">
      <c r="A713" s="120"/>
      <c r="B713" s="120"/>
      <c r="C713" s="120"/>
      <c r="D713" s="162"/>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spans="1:46" ht="15.75" customHeight="1">
      <c r="A714" s="120"/>
      <c r="B714" s="120"/>
      <c r="C714" s="120"/>
      <c r="D714" s="162"/>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spans="1:46" ht="15.75" customHeight="1">
      <c r="A715" s="120"/>
      <c r="B715" s="120"/>
      <c r="C715" s="120"/>
      <c r="D715" s="162"/>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spans="1:46" ht="15.75" customHeight="1">
      <c r="A716" s="120"/>
      <c r="B716" s="120"/>
      <c r="C716" s="120"/>
      <c r="D716" s="162"/>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spans="1:46" ht="15.75" customHeight="1">
      <c r="A717" s="120"/>
      <c r="B717" s="120"/>
      <c r="C717" s="120"/>
      <c r="D717" s="162"/>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spans="1:46" ht="15.75" customHeight="1">
      <c r="A718" s="120"/>
      <c r="B718" s="120"/>
      <c r="C718" s="120"/>
      <c r="D718" s="162"/>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spans="1:46" ht="15.75" customHeight="1">
      <c r="A719" s="120"/>
      <c r="B719" s="120"/>
      <c r="C719" s="120"/>
      <c r="D719" s="162"/>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spans="1:46" ht="15.75" customHeight="1">
      <c r="A720" s="120"/>
      <c r="B720" s="120"/>
      <c r="C720" s="120"/>
      <c r="D720" s="162"/>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spans="1:46" ht="15.75" customHeight="1">
      <c r="A721" s="120"/>
      <c r="B721" s="120"/>
      <c r="C721" s="120"/>
      <c r="D721" s="162"/>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spans="1:46" ht="15.75" customHeight="1">
      <c r="A722" s="120"/>
      <c r="B722" s="120"/>
      <c r="C722" s="120"/>
      <c r="D722" s="162"/>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spans="1:46" ht="15.75" customHeight="1">
      <c r="A723" s="120"/>
      <c r="B723" s="120"/>
      <c r="C723" s="120"/>
      <c r="D723" s="162"/>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spans="1:46" ht="15.75" customHeight="1">
      <c r="A724" s="120"/>
      <c r="B724" s="120"/>
      <c r="C724" s="120"/>
      <c r="D724" s="162"/>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spans="1:46" ht="15.75" customHeight="1">
      <c r="A725" s="120"/>
      <c r="B725" s="120"/>
      <c r="C725" s="120"/>
      <c r="D725" s="162"/>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spans="1:46" ht="15.75" customHeight="1">
      <c r="A726" s="120"/>
      <c r="B726" s="120"/>
      <c r="C726" s="120"/>
      <c r="D726" s="162"/>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spans="1:46" ht="15.75" customHeight="1">
      <c r="A727" s="120"/>
      <c r="B727" s="120"/>
      <c r="C727" s="120"/>
      <c r="D727" s="162"/>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spans="1:46" ht="15.75" customHeight="1">
      <c r="A728" s="120"/>
      <c r="B728" s="120"/>
      <c r="C728" s="120"/>
      <c r="D728" s="162"/>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spans="1:46" ht="15.75" customHeight="1">
      <c r="A729" s="120"/>
      <c r="B729" s="120"/>
      <c r="C729" s="120"/>
      <c r="D729" s="162"/>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spans="1:46" ht="15.75" customHeight="1">
      <c r="A730" s="120"/>
      <c r="B730" s="120"/>
      <c r="C730" s="120"/>
      <c r="D730" s="162"/>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spans="1:46" ht="15.75" customHeight="1">
      <c r="A731" s="120"/>
      <c r="B731" s="120"/>
      <c r="C731" s="120"/>
      <c r="D731" s="162"/>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spans="1:46" ht="15.75" customHeight="1">
      <c r="A732" s="120"/>
      <c r="B732" s="120"/>
      <c r="C732" s="120"/>
      <c r="D732" s="162"/>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spans="1:46" ht="15.75" customHeight="1">
      <c r="A733" s="120"/>
      <c r="B733" s="120"/>
      <c r="C733" s="120"/>
      <c r="D733" s="162"/>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spans="1:46" ht="15.75" customHeight="1">
      <c r="A734" s="120"/>
      <c r="B734" s="120"/>
      <c r="C734" s="120"/>
      <c r="D734" s="162"/>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spans="1:46" ht="15.75" customHeight="1">
      <c r="A735" s="120"/>
      <c r="B735" s="120"/>
      <c r="C735" s="120"/>
      <c r="D735" s="162"/>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spans="1:46" ht="15.75" customHeight="1">
      <c r="A736" s="120"/>
      <c r="B736" s="120"/>
      <c r="C736" s="120"/>
      <c r="D736" s="162"/>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spans="1:46" ht="15.75" customHeight="1">
      <c r="A737" s="120"/>
      <c r="B737" s="120"/>
      <c r="C737" s="120"/>
      <c r="D737" s="162"/>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spans="1:46" ht="15.75" customHeight="1">
      <c r="A738" s="120"/>
      <c r="B738" s="120"/>
      <c r="C738" s="120"/>
      <c r="D738" s="162"/>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spans="1:46" ht="15.75" customHeight="1">
      <c r="A739" s="120"/>
      <c r="B739" s="120"/>
      <c r="C739" s="120"/>
      <c r="D739" s="162"/>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spans="1:46" ht="15.75" customHeight="1">
      <c r="A740" s="120"/>
      <c r="B740" s="120"/>
      <c r="C740" s="120"/>
      <c r="D740" s="162"/>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spans="1:46" ht="15.75" customHeight="1">
      <c r="A741" s="120"/>
      <c r="B741" s="120"/>
      <c r="C741" s="120"/>
      <c r="D741" s="162"/>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spans="1:46" ht="15.75" customHeight="1">
      <c r="A742" s="120"/>
      <c r="B742" s="120"/>
      <c r="C742" s="120"/>
      <c r="D742" s="162"/>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spans="1:46" ht="15.75" customHeight="1">
      <c r="A743" s="120"/>
      <c r="B743" s="120"/>
      <c r="C743" s="120"/>
      <c r="D743" s="162"/>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spans="1:46" ht="15.75" customHeight="1">
      <c r="A744" s="120"/>
      <c r="B744" s="120"/>
      <c r="C744" s="120"/>
      <c r="D744" s="162"/>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spans="1:46" ht="15.75" customHeight="1">
      <c r="A745" s="120"/>
      <c r="B745" s="120"/>
      <c r="C745" s="120"/>
      <c r="D745" s="162"/>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spans="1:46" ht="15.75" customHeight="1">
      <c r="A746" s="120"/>
      <c r="B746" s="120"/>
      <c r="C746" s="120"/>
      <c r="D746" s="162"/>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spans="1:46" ht="15.75" customHeight="1">
      <c r="A747" s="120"/>
      <c r="B747" s="120"/>
      <c r="C747" s="120"/>
      <c r="D747" s="162"/>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spans="1:46" ht="15.75" customHeight="1">
      <c r="A748" s="120"/>
      <c r="B748" s="120"/>
      <c r="C748" s="120"/>
      <c r="D748" s="162"/>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spans="1:46" ht="15.75" customHeight="1">
      <c r="A749" s="120"/>
      <c r="B749" s="120"/>
      <c r="C749" s="120"/>
      <c r="D749" s="162"/>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spans="1:46" ht="15.75" customHeight="1">
      <c r="A750" s="120"/>
      <c r="B750" s="120"/>
      <c r="C750" s="120"/>
      <c r="D750" s="162"/>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spans="1:46" ht="15.75" customHeight="1">
      <c r="A751" s="120"/>
      <c r="B751" s="120"/>
      <c r="C751" s="120"/>
      <c r="D751" s="162"/>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spans="1:46" ht="15.75" customHeight="1">
      <c r="A752" s="120"/>
      <c r="B752" s="120"/>
      <c r="C752" s="120"/>
      <c r="D752" s="162"/>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spans="1:46" ht="15.75" customHeight="1">
      <c r="A753" s="120"/>
      <c r="B753" s="120"/>
      <c r="C753" s="120"/>
      <c r="D753" s="162"/>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spans="1:46" ht="15.75" customHeight="1">
      <c r="A754" s="120"/>
      <c r="B754" s="120"/>
      <c r="C754" s="120"/>
      <c r="D754" s="162"/>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spans="1:46" ht="15.75" customHeight="1">
      <c r="A755" s="120"/>
      <c r="B755" s="120"/>
      <c r="C755" s="120"/>
      <c r="D755" s="162"/>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spans="1:46" ht="15.75" customHeight="1">
      <c r="A756" s="120"/>
      <c r="B756" s="120"/>
      <c r="C756" s="120"/>
      <c r="D756" s="162"/>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spans="1:46" ht="15.75" customHeight="1">
      <c r="A757" s="120"/>
      <c r="B757" s="120"/>
      <c r="C757" s="120"/>
      <c r="D757" s="162"/>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spans="1:46" ht="15.75" customHeight="1">
      <c r="A758" s="120"/>
      <c r="B758" s="120"/>
      <c r="C758" s="120"/>
      <c r="D758" s="162"/>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spans="1:46" ht="15.75" customHeight="1">
      <c r="A759" s="120"/>
      <c r="B759" s="120"/>
      <c r="C759" s="120"/>
      <c r="D759" s="162"/>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spans="1:46" ht="15.75" customHeight="1">
      <c r="A760" s="120"/>
      <c r="B760" s="120"/>
      <c r="C760" s="120"/>
      <c r="D760" s="162"/>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spans="1:46" ht="15.75" customHeight="1">
      <c r="A761" s="120"/>
      <c r="B761" s="120"/>
      <c r="C761" s="120"/>
      <c r="D761" s="162"/>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spans="1:46" ht="15.75" customHeight="1">
      <c r="A762" s="120"/>
      <c r="B762" s="120"/>
      <c r="C762" s="120"/>
      <c r="D762" s="162"/>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spans="1:46" ht="15.75" customHeight="1">
      <c r="A763" s="120"/>
      <c r="B763" s="120"/>
      <c r="C763" s="120"/>
      <c r="D763" s="162"/>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spans="1:46" ht="15.75" customHeight="1">
      <c r="A764" s="120"/>
      <c r="B764" s="120"/>
      <c r="C764" s="120"/>
      <c r="D764" s="162"/>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spans="1:46" ht="15.75" customHeight="1">
      <c r="A765" s="120"/>
      <c r="B765" s="120"/>
      <c r="C765" s="120"/>
      <c r="D765" s="162"/>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spans="1:46" ht="15.75" customHeight="1">
      <c r="A766" s="120"/>
      <c r="B766" s="120"/>
      <c r="C766" s="120"/>
      <c r="D766" s="162"/>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spans="1:46" ht="15.75" customHeight="1">
      <c r="A767" s="120"/>
      <c r="B767" s="120"/>
      <c r="C767" s="120"/>
      <c r="D767" s="162"/>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spans="1:46" ht="15.75" customHeight="1">
      <c r="A768" s="120"/>
      <c r="B768" s="120"/>
      <c r="C768" s="120"/>
      <c r="D768" s="162"/>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spans="1:46" ht="15.75" customHeight="1">
      <c r="A769" s="120"/>
      <c r="B769" s="120"/>
      <c r="C769" s="120"/>
      <c r="D769" s="162"/>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spans="1:46" ht="15.75" customHeight="1">
      <c r="A770" s="120"/>
      <c r="B770" s="120"/>
      <c r="C770" s="120"/>
      <c r="D770" s="162"/>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spans="1:46" ht="15.75" customHeight="1">
      <c r="A771" s="120"/>
      <c r="B771" s="120"/>
      <c r="C771" s="120"/>
      <c r="D771" s="162"/>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spans="1:46" ht="15.75" customHeight="1">
      <c r="A772" s="120"/>
      <c r="B772" s="120"/>
      <c r="C772" s="120"/>
      <c r="D772" s="162"/>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spans="1:46" ht="15.75" customHeight="1">
      <c r="A773" s="120"/>
      <c r="B773" s="120"/>
      <c r="C773" s="120"/>
      <c r="D773" s="162"/>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spans="1:46" ht="15.75" customHeight="1">
      <c r="A774" s="120"/>
      <c r="B774" s="120"/>
      <c r="C774" s="120"/>
      <c r="D774" s="162"/>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spans="1:46" ht="15.75" customHeight="1">
      <c r="A775" s="120"/>
      <c r="B775" s="120"/>
      <c r="C775" s="120"/>
      <c r="D775" s="162"/>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spans="1:46" ht="15.75" customHeight="1">
      <c r="A776" s="120"/>
      <c r="B776" s="120"/>
      <c r="C776" s="120"/>
      <c r="D776" s="162"/>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spans="1:46" ht="15.75" customHeight="1">
      <c r="A777" s="120"/>
      <c r="B777" s="120"/>
      <c r="C777" s="120"/>
      <c r="D777" s="162"/>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spans="1:46" ht="15.75" customHeight="1">
      <c r="A778" s="120"/>
      <c r="B778" s="120"/>
      <c r="C778" s="120"/>
      <c r="D778" s="162"/>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spans="1:46" ht="15.75" customHeight="1">
      <c r="A779" s="120"/>
      <c r="B779" s="120"/>
      <c r="C779" s="120"/>
      <c r="D779" s="162"/>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spans="1:46" ht="15.75" customHeight="1">
      <c r="A780" s="120"/>
      <c r="B780" s="120"/>
      <c r="C780" s="120"/>
      <c r="D780" s="162"/>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spans="1:46" ht="15.75" customHeight="1">
      <c r="A781" s="120"/>
      <c r="B781" s="120"/>
      <c r="C781" s="120"/>
      <c r="D781" s="162"/>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spans="1:46" ht="15.75" customHeight="1">
      <c r="A782" s="120"/>
      <c r="B782" s="120"/>
      <c r="C782" s="120"/>
      <c r="D782" s="162"/>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spans="1:46" ht="15.75" customHeight="1">
      <c r="A783" s="120"/>
      <c r="B783" s="120"/>
      <c r="C783" s="120"/>
      <c r="D783" s="162"/>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spans="1:46" ht="15.75" customHeight="1">
      <c r="A784" s="120"/>
      <c r="B784" s="120"/>
      <c r="C784" s="120"/>
      <c r="D784" s="162"/>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spans="1:46" ht="15.75" customHeight="1">
      <c r="A785" s="120"/>
      <c r="B785" s="120"/>
      <c r="C785" s="120"/>
      <c r="D785" s="162"/>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spans="1:46" ht="15.75" customHeight="1">
      <c r="A786" s="120"/>
      <c r="B786" s="120"/>
      <c r="C786" s="120"/>
      <c r="D786" s="162"/>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spans="1:46" ht="15.75" customHeight="1">
      <c r="A787" s="120"/>
      <c r="B787" s="120"/>
      <c r="C787" s="120"/>
      <c r="D787" s="162"/>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spans="1:46" ht="15.75" customHeight="1">
      <c r="A788" s="120"/>
      <c r="B788" s="120"/>
      <c r="C788" s="120"/>
      <c r="D788" s="162"/>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spans="1:46" ht="15.75" customHeight="1">
      <c r="A789" s="120"/>
      <c r="B789" s="120"/>
      <c r="C789" s="120"/>
      <c r="D789" s="162"/>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spans="1:46" ht="15.75" customHeight="1">
      <c r="A790" s="120"/>
      <c r="B790" s="120"/>
      <c r="C790" s="120"/>
      <c r="D790" s="162"/>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spans="1:46" ht="15.75" customHeight="1">
      <c r="A791" s="120"/>
      <c r="B791" s="120"/>
      <c r="C791" s="120"/>
      <c r="D791" s="162"/>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spans="1:46" ht="15.75" customHeight="1">
      <c r="A792" s="120"/>
      <c r="B792" s="120"/>
      <c r="C792" s="120"/>
      <c r="D792" s="162"/>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spans="1:46" ht="15.75" customHeight="1">
      <c r="A793" s="120"/>
      <c r="B793" s="120"/>
      <c r="C793" s="120"/>
      <c r="D793" s="162"/>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spans="1:46" ht="15.75" customHeight="1">
      <c r="A794" s="120"/>
      <c r="B794" s="120"/>
      <c r="C794" s="120"/>
      <c r="D794" s="162"/>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spans="1:46" ht="15.75" customHeight="1">
      <c r="A795" s="120"/>
      <c r="B795" s="120"/>
      <c r="C795" s="120"/>
      <c r="D795" s="162"/>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spans="1:46" ht="15.75" customHeight="1">
      <c r="A796" s="120"/>
      <c r="B796" s="120"/>
      <c r="C796" s="120"/>
      <c r="D796" s="162"/>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spans="1:46" ht="15.75" customHeight="1">
      <c r="A797" s="120"/>
      <c r="B797" s="120"/>
      <c r="C797" s="120"/>
      <c r="D797" s="162"/>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spans="1:46" ht="15.75" customHeight="1">
      <c r="A798" s="120"/>
      <c r="B798" s="120"/>
      <c r="C798" s="120"/>
      <c r="D798" s="162"/>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spans="1:46" ht="15.75" customHeight="1">
      <c r="A799" s="120"/>
      <c r="B799" s="120"/>
      <c r="C799" s="120"/>
      <c r="D799" s="162"/>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spans="1:46" ht="15.75" customHeight="1">
      <c r="A800" s="120"/>
      <c r="B800" s="120"/>
      <c r="C800" s="120"/>
      <c r="D800" s="162"/>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spans="1:46" ht="15.75" customHeight="1">
      <c r="A801" s="120"/>
      <c r="B801" s="120"/>
      <c r="C801" s="120"/>
      <c r="D801" s="162"/>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spans="1:46" ht="15.75" customHeight="1">
      <c r="A802" s="120"/>
      <c r="B802" s="120"/>
      <c r="C802" s="120"/>
      <c r="D802" s="162"/>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spans="1:46" ht="15.75" customHeight="1">
      <c r="A803" s="120"/>
      <c r="B803" s="120"/>
      <c r="C803" s="120"/>
      <c r="D803" s="162"/>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spans="1:46" ht="15.75" customHeight="1">
      <c r="A804" s="120"/>
      <c r="B804" s="120"/>
      <c r="C804" s="120"/>
      <c r="D804" s="162"/>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spans="1:46" ht="15.75" customHeight="1">
      <c r="A805" s="120"/>
      <c r="B805" s="120"/>
      <c r="C805" s="120"/>
      <c r="D805" s="162"/>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spans="1:46" ht="15.75" customHeight="1">
      <c r="A806" s="120"/>
      <c r="B806" s="120"/>
      <c r="C806" s="120"/>
      <c r="D806" s="162"/>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spans="1:46" ht="15.75" customHeight="1">
      <c r="A807" s="120"/>
      <c r="B807" s="120"/>
      <c r="C807" s="120"/>
      <c r="D807" s="162"/>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spans="1:46" ht="15.75" customHeight="1">
      <c r="A808" s="120"/>
      <c r="B808" s="120"/>
      <c r="C808" s="120"/>
      <c r="D808" s="162"/>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spans="1:46" ht="15.75" customHeight="1">
      <c r="A809" s="120"/>
      <c r="B809" s="120"/>
      <c r="C809" s="120"/>
      <c r="D809" s="162"/>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spans="1:46" ht="15.75" customHeight="1">
      <c r="A810" s="120"/>
      <c r="B810" s="120"/>
      <c r="C810" s="120"/>
      <c r="D810" s="162"/>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spans="1:46" ht="15.75" customHeight="1">
      <c r="A811" s="120"/>
      <c r="B811" s="120"/>
      <c r="C811" s="120"/>
      <c r="D811" s="162"/>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spans="1:46" ht="15.75" customHeight="1">
      <c r="A812" s="120"/>
      <c r="B812" s="120"/>
      <c r="C812" s="120"/>
      <c r="D812" s="162"/>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spans="1:46" ht="15.75" customHeight="1">
      <c r="A813" s="120"/>
      <c r="B813" s="120"/>
      <c r="C813" s="120"/>
      <c r="D813" s="162"/>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spans="1:46" ht="15.75" customHeight="1">
      <c r="A814" s="120"/>
      <c r="B814" s="120"/>
      <c r="C814" s="120"/>
      <c r="D814" s="162"/>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spans="1:46" ht="15.75" customHeight="1">
      <c r="A815" s="120"/>
      <c r="B815" s="120"/>
      <c r="C815" s="120"/>
      <c r="D815" s="162"/>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spans="1:46" ht="15.75" customHeight="1">
      <c r="A816" s="120"/>
      <c r="B816" s="120"/>
      <c r="C816" s="120"/>
      <c r="D816" s="162"/>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spans="1:46" ht="15.75" customHeight="1">
      <c r="A817" s="120"/>
      <c r="B817" s="120"/>
      <c r="C817" s="120"/>
      <c r="D817" s="162"/>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spans="1:46" ht="15.75" customHeight="1">
      <c r="A818" s="120"/>
      <c r="B818" s="120"/>
      <c r="C818" s="120"/>
      <c r="D818" s="162"/>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spans="1:46" ht="15.75" customHeight="1">
      <c r="A819" s="120"/>
      <c r="B819" s="120"/>
      <c r="C819" s="120"/>
      <c r="D819" s="162"/>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spans="1:46" ht="15.75" customHeight="1">
      <c r="A820" s="120"/>
      <c r="B820" s="120"/>
      <c r="C820" s="120"/>
      <c r="D820" s="162"/>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spans="1:46" ht="15.75" customHeight="1">
      <c r="A821" s="120"/>
      <c r="B821" s="120"/>
      <c r="C821" s="120"/>
      <c r="D821" s="162"/>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spans="1:46" ht="15.75" customHeight="1">
      <c r="A822" s="120"/>
      <c r="B822" s="120"/>
      <c r="C822" s="120"/>
      <c r="D822" s="162"/>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spans="1:46" ht="15.75" customHeight="1">
      <c r="A823" s="120"/>
      <c r="B823" s="120"/>
      <c r="C823" s="120"/>
      <c r="D823" s="162"/>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spans="1:46" ht="15.75" customHeight="1">
      <c r="A824" s="120"/>
      <c r="B824" s="120"/>
      <c r="C824" s="120"/>
      <c r="D824" s="162"/>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spans="1:46" ht="15.75" customHeight="1">
      <c r="A825" s="120"/>
      <c r="B825" s="120"/>
      <c r="C825" s="120"/>
      <c r="D825" s="162"/>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spans="1:46" ht="15.75" customHeight="1">
      <c r="A826" s="120"/>
      <c r="B826" s="120"/>
      <c r="C826" s="120"/>
      <c r="D826" s="162"/>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spans="1:46" ht="15.75" customHeight="1">
      <c r="A827" s="120"/>
      <c r="B827" s="120"/>
      <c r="C827" s="120"/>
      <c r="D827" s="162"/>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spans="1:46" ht="15.75" customHeight="1">
      <c r="A828" s="120"/>
      <c r="B828" s="120"/>
      <c r="C828" s="120"/>
      <c r="D828" s="162"/>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spans="1:46" ht="15.75" customHeight="1">
      <c r="A829" s="120"/>
      <c r="B829" s="120"/>
      <c r="C829" s="120"/>
      <c r="D829" s="162"/>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spans="1:46" ht="15.75" customHeight="1">
      <c r="A830" s="120"/>
      <c r="B830" s="120"/>
      <c r="C830" s="120"/>
      <c r="D830" s="162"/>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spans="1:46" ht="15.75" customHeight="1">
      <c r="A831" s="120"/>
      <c r="B831" s="120"/>
      <c r="C831" s="120"/>
      <c r="D831" s="162"/>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spans="1:46" ht="15.75" customHeight="1">
      <c r="A832" s="120"/>
      <c r="B832" s="120"/>
      <c r="C832" s="120"/>
      <c r="D832" s="162"/>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spans="1:46" ht="15.75" customHeight="1">
      <c r="A833" s="120"/>
      <c r="B833" s="120"/>
      <c r="C833" s="120"/>
      <c r="D833" s="162"/>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spans="1:46" ht="15.75" customHeight="1">
      <c r="A834" s="120"/>
      <c r="B834" s="120"/>
      <c r="C834" s="120"/>
      <c r="D834" s="162"/>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spans="1:46" ht="15.75" customHeight="1">
      <c r="A835" s="120"/>
      <c r="B835" s="120"/>
      <c r="C835" s="120"/>
      <c r="D835" s="162"/>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spans="1:46" ht="15.75" customHeight="1">
      <c r="A836" s="120"/>
      <c r="B836" s="120"/>
      <c r="C836" s="120"/>
      <c r="D836" s="162"/>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spans="1:46" ht="15.75" customHeight="1">
      <c r="A837" s="120"/>
      <c r="B837" s="120"/>
      <c r="C837" s="120"/>
      <c r="D837" s="162"/>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spans="1:46" ht="15.75" customHeight="1">
      <c r="A838" s="120"/>
      <c r="B838" s="120"/>
      <c r="C838" s="120"/>
      <c r="D838" s="162"/>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spans="1:46" ht="15.75" customHeight="1">
      <c r="A839" s="120"/>
      <c r="B839" s="120"/>
      <c r="C839" s="120"/>
      <c r="D839" s="162"/>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spans="1:46" ht="15.75" customHeight="1">
      <c r="A840" s="120"/>
      <c r="B840" s="120"/>
      <c r="C840" s="120"/>
      <c r="D840" s="162"/>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spans="1:46" ht="15.75" customHeight="1">
      <c r="A841" s="120"/>
      <c r="B841" s="120"/>
      <c r="C841" s="120"/>
      <c r="D841" s="162"/>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spans="1:46" ht="15.75" customHeight="1">
      <c r="A842" s="120"/>
      <c r="B842" s="120"/>
      <c r="C842" s="120"/>
      <c r="D842" s="162"/>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spans="1:46" ht="15.75" customHeight="1">
      <c r="A843" s="120"/>
      <c r="B843" s="120"/>
      <c r="C843" s="120"/>
      <c r="D843" s="162"/>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spans="1:46" ht="15.75" customHeight="1">
      <c r="A844" s="120"/>
      <c r="B844" s="120"/>
      <c r="C844" s="120"/>
      <c r="D844" s="162"/>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spans="1:46" ht="15.75" customHeight="1">
      <c r="A845" s="120"/>
      <c r="B845" s="120"/>
      <c r="C845" s="120"/>
      <c r="D845" s="162"/>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spans="1:46" ht="15.75" customHeight="1">
      <c r="A846" s="120"/>
      <c r="B846" s="120"/>
      <c r="C846" s="120"/>
      <c r="D846" s="162"/>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spans="1:46" ht="15.75" customHeight="1">
      <c r="A847" s="120"/>
      <c r="B847" s="120"/>
      <c r="C847" s="120"/>
      <c r="D847" s="162"/>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spans="1:46" ht="15.75" customHeight="1">
      <c r="A848" s="120"/>
      <c r="B848" s="120"/>
      <c r="C848" s="120"/>
      <c r="D848" s="162"/>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spans="1:46" ht="15.75" customHeight="1">
      <c r="A849" s="120"/>
      <c r="B849" s="120"/>
      <c r="C849" s="120"/>
      <c r="D849" s="162"/>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spans="1:46" ht="15.75" customHeight="1">
      <c r="A850" s="120"/>
      <c r="B850" s="120"/>
      <c r="C850" s="120"/>
      <c r="D850" s="162"/>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spans="1:46" ht="15.75" customHeight="1">
      <c r="A851" s="120"/>
      <c r="B851" s="120"/>
      <c r="C851" s="120"/>
      <c r="D851" s="162"/>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spans="1:46" ht="15.75" customHeight="1">
      <c r="A852" s="120"/>
      <c r="B852" s="120"/>
      <c r="C852" s="120"/>
      <c r="D852" s="162"/>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spans="1:46" ht="15.75" customHeight="1">
      <c r="A853" s="120"/>
      <c r="B853" s="120"/>
      <c r="C853" s="120"/>
      <c r="D853" s="162"/>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spans="1:46" ht="15.75" customHeight="1">
      <c r="A854" s="120"/>
      <c r="B854" s="120"/>
      <c r="C854" s="120"/>
      <c r="D854" s="162"/>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spans="1:46" ht="15.75" customHeight="1">
      <c r="A855" s="120"/>
      <c r="B855" s="120"/>
      <c r="C855" s="120"/>
      <c r="D855" s="162"/>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spans="1:46" ht="15.75" customHeight="1">
      <c r="A856" s="120"/>
      <c r="B856" s="120"/>
      <c r="C856" s="120"/>
      <c r="D856" s="162"/>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spans="1:46" ht="15.75" customHeight="1">
      <c r="A857" s="120"/>
      <c r="B857" s="120"/>
      <c r="C857" s="120"/>
      <c r="D857" s="162"/>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spans="1:46" ht="15.75" customHeight="1">
      <c r="A858" s="120"/>
      <c r="B858" s="120"/>
      <c r="C858" s="120"/>
      <c r="D858" s="162"/>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spans="1:46" ht="15.75" customHeight="1">
      <c r="A859" s="120"/>
      <c r="B859" s="120"/>
      <c r="C859" s="120"/>
      <c r="D859" s="162"/>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spans="1:46" ht="15.75" customHeight="1">
      <c r="A860" s="120"/>
      <c r="B860" s="120"/>
      <c r="C860" s="120"/>
      <c r="D860" s="162"/>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spans="1:46" ht="15.75" customHeight="1">
      <c r="A861" s="120"/>
      <c r="B861" s="120"/>
      <c r="C861" s="120"/>
      <c r="D861" s="162"/>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spans="1:46" ht="15.75" customHeight="1">
      <c r="A862" s="120"/>
      <c r="B862" s="120"/>
      <c r="C862" s="120"/>
      <c r="D862" s="162"/>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spans="1:46" ht="15.75" customHeight="1">
      <c r="A863" s="120"/>
      <c r="B863" s="120"/>
      <c r="C863" s="120"/>
      <c r="D863" s="162"/>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spans="1:46" ht="15.75" customHeight="1">
      <c r="A864" s="120"/>
      <c r="B864" s="120"/>
      <c r="C864" s="120"/>
      <c r="D864" s="162"/>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spans="1:46" ht="15.75" customHeight="1">
      <c r="A865" s="120"/>
      <c r="B865" s="120"/>
      <c r="C865" s="120"/>
      <c r="D865" s="162"/>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spans="1:46" ht="15.75" customHeight="1">
      <c r="A866" s="120"/>
      <c r="B866" s="120"/>
      <c r="C866" s="120"/>
      <c r="D866" s="162"/>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spans="1:46" ht="15.75" customHeight="1">
      <c r="A867" s="120"/>
      <c r="B867" s="120"/>
      <c r="C867" s="120"/>
      <c r="D867" s="162"/>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spans="1:46" ht="15.75" customHeight="1">
      <c r="A868" s="120"/>
      <c r="B868" s="120"/>
      <c r="C868" s="120"/>
      <c r="D868" s="162"/>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spans="1:46" ht="15.75" customHeight="1">
      <c r="A869" s="120"/>
      <c r="B869" s="120"/>
      <c r="C869" s="120"/>
      <c r="D869" s="162"/>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spans="1:46" ht="15.75" customHeight="1">
      <c r="A870" s="120"/>
      <c r="B870" s="120"/>
      <c r="C870" s="120"/>
      <c r="D870" s="162"/>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spans="1:46" ht="15.75" customHeight="1">
      <c r="A871" s="120"/>
      <c r="B871" s="120"/>
      <c r="C871" s="120"/>
      <c r="D871" s="162"/>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spans="1:46" ht="15.75" customHeight="1">
      <c r="A872" s="120"/>
      <c r="B872" s="120"/>
      <c r="C872" s="120"/>
      <c r="D872" s="162"/>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spans="1:46" ht="15.75" customHeight="1">
      <c r="A873" s="120"/>
      <c r="B873" s="120"/>
      <c r="C873" s="120"/>
      <c r="D873" s="162"/>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spans="1:46" ht="15.75" customHeight="1">
      <c r="A874" s="120"/>
      <c r="B874" s="120"/>
      <c r="C874" s="120"/>
      <c r="D874" s="162"/>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spans="1:46" ht="15.75" customHeight="1">
      <c r="A875" s="120"/>
      <c r="B875" s="120"/>
      <c r="C875" s="120"/>
      <c r="D875" s="162"/>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spans="1:46" ht="15.75" customHeight="1">
      <c r="A876" s="120"/>
      <c r="B876" s="120"/>
      <c r="C876" s="120"/>
      <c r="D876" s="162"/>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spans="1:46" ht="15.75" customHeight="1">
      <c r="A877" s="120"/>
      <c r="B877" s="120"/>
      <c r="C877" s="120"/>
      <c r="D877" s="162"/>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spans="1:46" ht="15.75" customHeight="1">
      <c r="A878" s="120"/>
      <c r="B878" s="120"/>
      <c r="C878" s="120"/>
      <c r="D878" s="162"/>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spans="1:46" ht="15.75" customHeight="1">
      <c r="A879" s="120"/>
      <c r="B879" s="120"/>
      <c r="C879" s="120"/>
      <c r="D879" s="162"/>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spans="1:46" ht="15.75" customHeight="1">
      <c r="A880" s="120"/>
      <c r="B880" s="120"/>
      <c r="C880" s="120"/>
      <c r="D880" s="162"/>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spans="1:46" ht="15.75" customHeight="1">
      <c r="A881" s="120"/>
      <c r="B881" s="120"/>
      <c r="C881" s="120"/>
      <c r="D881" s="162"/>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spans="1:46" ht="15.75" customHeight="1">
      <c r="A882" s="120"/>
      <c r="B882" s="120"/>
      <c r="C882" s="120"/>
      <c r="D882" s="162"/>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spans="1:46" ht="15.75" customHeight="1">
      <c r="A883" s="120"/>
      <c r="B883" s="120"/>
      <c r="C883" s="120"/>
      <c r="D883" s="162"/>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spans="1:46" ht="15.75" customHeight="1">
      <c r="A884" s="120"/>
      <c r="B884" s="120"/>
      <c r="C884" s="120"/>
      <c r="D884" s="162"/>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spans="1:46" ht="15.75" customHeight="1">
      <c r="A885" s="120"/>
      <c r="B885" s="120"/>
      <c r="C885" s="120"/>
      <c r="D885" s="162"/>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spans="1:46" ht="15.75" customHeight="1">
      <c r="A886" s="120"/>
      <c r="B886" s="120"/>
      <c r="C886" s="120"/>
      <c r="D886" s="162"/>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spans="1:46" ht="15.75" customHeight="1">
      <c r="A887" s="120"/>
      <c r="B887" s="120"/>
      <c r="C887" s="120"/>
      <c r="D887" s="162"/>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spans="1:46" ht="15.75" customHeight="1">
      <c r="A888" s="120"/>
      <c r="B888" s="120"/>
      <c r="C888" s="120"/>
      <c r="D888" s="162"/>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spans="1:46" ht="15.75" customHeight="1">
      <c r="A889" s="120"/>
      <c r="B889" s="120"/>
      <c r="C889" s="120"/>
      <c r="D889" s="162"/>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spans="1:46" ht="15.75" customHeight="1">
      <c r="A890" s="120"/>
      <c r="B890" s="120"/>
      <c r="C890" s="120"/>
      <c r="D890" s="162"/>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spans="1:46" ht="15.75" customHeight="1">
      <c r="A891" s="120"/>
      <c r="B891" s="120"/>
      <c r="C891" s="120"/>
      <c r="D891" s="162"/>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spans="1:46" ht="15.75" customHeight="1">
      <c r="A892" s="120"/>
      <c r="B892" s="120"/>
      <c r="C892" s="120"/>
      <c r="D892" s="162"/>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spans="1:46" ht="15.75" customHeight="1">
      <c r="A893" s="120"/>
      <c r="B893" s="120"/>
      <c r="C893" s="120"/>
      <c r="D893" s="162"/>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spans="1:46" ht="15.75" customHeight="1">
      <c r="A894" s="120"/>
      <c r="B894" s="120"/>
      <c r="C894" s="120"/>
      <c r="D894" s="162"/>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spans="1:46" ht="15.75" customHeight="1">
      <c r="A895" s="120"/>
      <c r="B895" s="120"/>
      <c r="C895" s="120"/>
      <c r="D895" s="162"/>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spans="1:46" ht="15.75" customHeight="1">
      <c r="A896" s="120"/>
      <c r="B896" s="120"/>
      <c r="C896" s="120"/>
      <c r="D896" s="162"/>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spans="1:46" ht="15.75" customHeight="1">
      <c r="A897" s="120"/>
      <c r="B897" s="120"/>
      <c r="C897" s="120"/>
      <c r="D897" s="162"/>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spans="1:46" ht="15.75" customHeight="1">
      <c r="A898" s="120"/>
      <c r="B898" s="120"/>
      <c r="C898" s="120"/>
      <c r="D898" s="162"/>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spans="1:46" ht="15.75" customHeight="1">
      <c r="A899" s="120"/>
      <c r="B899" s="120"/>
      <c r="C899" s="120"/>
      <c r="D899" s="162"/>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spans="1:46" ht="15.75" customHeight="1">
      <c r="A900" s="120"/>
      <c r="B900" s="120"/>
      <c r="C900" s="120"/>
      <c r="D900" s="162"/>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spans="1:46" ht="15.75" customHeight="1">
      <c r="A901" s="120"/>
      <c r="B901" s="120"/>
      <c r="C901" s="120"/>
      <c r="D901" s="162"/>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spans="1:46" ht="15.75" customHeight="1">
      <c r="A902" s="120"/>
      <c r="B902" s="120"/>
      <c r="C902" s="120"/>
      <c r="D902" s="162"/>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spans="1:46" ht="15.75" customHeight="1">
      <c r="A903" s="120"/>
      <c r="B903" s="120"/>
      <c r="C903" s="120"/>
      <c r="D903" s="162"/>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spans="1:46" ht="15.75" customHeight="1">
      <c r="A904" s="120"/>
      <c r="B904" s="120"/>
      <c r="C904" s="120"/>
      <c r="D904" s="162"/>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spans="1:46" ht="15.75" customHeight="1">
      <c r="A905" s="120"/>
      <c r="B905" s="120"/>
      <c r="C905" s="120"/>
      <c r="D905" s="162"/>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spans="1:46" ht="15.75" customHeight="1">
      <c r="A906" s="120"/>
      <c r="B906" s="120"/>
      <c r="C906" s="120"/>
      <c r="D906" s="162"/>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spans="1:46" ht="15.75" customHeight="1">
      <c r="A907" s="120"/>
      <c r="B907" s="120"/>
      <c r="C907" s="120"/>
      <c r="D907" s="162"/>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spans="1:46" ht="15.75" customHeight="1">
      <c r="A908" s="120"/>
      <c r="B908" s="120"/>
      <c r="C908" s="120"/>
      <c r="D908" s="162"/>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spans="1:46" ht="15.75" customHeight="1">
      <c r="A909" s="120"/>
      <c r="B909" s="120"/>
      <c r="C909" s="120"/>
      <c r="D909" s="162"/>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spans="1:46" ht="15.75" customHeight="1">
      <c r="A910" s="120"/>
      <c r="B910" s="120"/>
      <c r="C910" s="120"/>
      <c r="D910" s="162"/>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spans="1:46" ht="15.75" customHeight="1">
      <c r="A911" s="120"/>
      <c r="B911" s="120"/>
      <c r="C911" s="120"/>
      <c r="D911" s="162"/>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spans="1:46" ht="15.75" customHeight="1">
      <c r="A912" s="120"/>
      <c r="B912" s="120"/>
      <c r="C912" s="120"/>
      <c r="D912" s="162"/>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spans="1:46" ht="15.75" customHeight="1">
      <c r="A913" s="120"/>
      <c r="B913" s="120"/>
      <c r="C913" s="120"/>
      <c r="D913" s="162"/>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spans="1:46" ht="15.75" customHeight="1">
      <c r="A914" s="120"/>
      <c r="B914" s="120"/>
      <c r="C914" s="120"/>
      <c r="D914" s="162"/>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spans="1:46" ht="15.75" customHeight="1">
      <c r="A915" s="120"/>
      <c r="B915" s="120"/>
      <c r="C915" s="120"/>
      <c r="D915" s="162"/>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spans="1:46" ht="15.75" customHeight="1">
      <c r="A916" s="120"/>
      <c r="B916" s="120"/>
      <c r="C916" s="120"/>
      <c r="D916" s="162"/>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spans="1:46" ht="15.75" customHeight="1">
      <c r="A917" s="120"/>
      <c r="B917" s="120"/>
      <c r="C917" s="120"/>
      <c r="D917" s="162"/>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spans="1:46" ht="15.75" customHeight="1">
      <c r="A918" s="120"/>
      <c r="B918" s="120"/>
      <c r="C918" s="120"/>
      <c r="D918" s="162"/>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spans="1:46" ht="15.75" customHeight="1">
      <c r="A919" s="120"/>
      <c r="B919" s="120"/>
      <c r="C919" s="120"/>
      <c r="D919" s="162"/>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spans="1:46" ht="15.75" customHeight="1">
      <c r="A920" s="120"/>
      <c r="B920" s="120"/>
      <c r="C920" s="120"/>
      <c r="D920" s="162"/>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spans="1:46" ht="15.75" customHeight="1">
      <c r="A921" s="120"/>
      <c r="B921" s="120"/>
      <c r="C921" s="120"/>
      <c r="D921" s="162"/>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spans="1:46" ht="15.75" customHeight="1">
      <c r="A922" s="120"/>
      <c r="B922" s="120"/>
      <c r="C922" s="120"/>
      <c r="D922" s="162"/>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spans="1:46" ht="15.75" customHeight="1">
      <c r="A923" s="120"/>
      <c r="B923" s="120"/>
      <c r="C923" s="120"/>
      <c r="D923" s="162"/>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spans="1:46" ht="15.75" customHeight="1">
      <c r="A924" s="120"/>
      <c r="B924" s="120"/>
      <c r="C924" s="120"/>
      <c r="D924" s="162"/>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spans="1:46" ht="15.75" customHeight="1">
      <c r="A925" s="120"/>
      <c r="B925" s="120"/>
      <c r="C925" s="120"/>
      <c r="D925" s="162"/>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spans="1:46" ht="15.75" customHeight="1">
      <c r="A926" s="120"/>
      <c r="B926" s="120"/>
      <c r="C926" s="120"/>
      <c r="D926" s="162"/>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spans="1:46" ht="15.75" customHeight="1">
      <c r="A927" s="120"/>
      <c r="B927" s="120"/>
      <c r="C927" s="120"/>
      <c r="D927" s="162"/>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spans="1:46" ht="15.75" customHeight="1">
      <c r="A928" s="120"/>
      <c r="B928" s="120"/>
      <c r="C928" s="120"/>
      <c r="D928" s="162"/>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spans="1:46" ht="15.75" customHeight="1">
      <c r="A929" s="120"/>
      <c r="B929" s="120"/>
      <c r="C929" s="120"/>
      <c r="D929" s="162"/>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spans="1:46" ht="15.75" customHeight="1">
      <c r="A930" s="120"/>
      <c r="B930" s="120"/>
      <c r="C930" s="120"/>
      <c r="D930" s="162"/>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spans="1:46" ht="15.75" customHeight="1">
      <c r="A931" s="120"/>
      <c r="B931" s="120"/>
      <c r="C931" s="120"/>
      <c r="D931" s="162"/>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spans="1:46" ht="15.75" customHeight="1">
      <c r="A932" s="120"/>
      <c r="B932" s="120"/>
      <c r="C932" s="120"/>
      <c r="D932" s="162"/>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spans="1:46" ht="15.75" customHeight="1">
      <c r="A933" s="120"/>
      <c r="B933" s="120"/>
      <c r="C933" s="120"/>
      <c r="D933" s="162"/>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spans="1:46" ht="15.75" customHeight="1">
      <c r="A934" s="120"/>
      <c r="B934" s="120"/>
      <c r="C934" s="120"/>
      <c r="D934" s="162"/>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spans="1:46" ht="15.75" customHeight="1">
      <c r="A935" s="120"/>
      <c r="B935" s="120"/>
      <c r="C935" s="120"/>
      <c r="D935" s="162"/>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spans="1:46" ht="15.75" customHeight="1">
      <c r="A936" s="120"/>
      <c r="B936" s="120"/>
      <c r="C936" s="120"/>
      <c r="D936" s="162"/>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spans="1:46" ht="15.75" customHeight="1">
      <c r="A937" s="120"/>
      <c r="B937" s="120"/>
      <c r="C937" s="120"/>
      <c r="D937" s="162"/>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spans="1:46" ht="15.75" customHeight="1">
      <c r="A938" s="120"/>
      <c r="B938" s="120"/>
      <c r="C938" s="120"/>
      <c r="D938" s="162"/>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spans="1:46" ht="15.75" customHeight="1">
      <c r="A939" s="120"/>
      <c r="B939" s="120"/>
      <c r="C939" s="120"/>
      <c r="D939" s="162"/>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spans="1:46" ht="15.75" customHeight="1">
      <c r="A940" s="120"/>
      <c r="B940" s="120"/>
      <c r="C940" s="120"/>
      <c r="D940" s="162"/>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spans="1:46" ht="15.75" customHeight="1">
      <c r="A941" s="120"/>
      <c r="B941" s="120"/>
      <c r="C941" s="120"/>
      <c r="D941" s="162"/>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spans="1:46" ht="15.75" customHeight="1">
      <c r="A942" s="120"/>
      <c r="B942" s="120"/>
      <c r="C942" s="120"/>
      <c r="D942" s="162"/>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spans="1:46" ht="15.75" customHeight="1">
      <c r="A943" s="120"/>
      <c r="B943" s="120"/>
      <c r="C943" s="120"/>
      <c r="D943" s="162"/>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spans="1:46" ht="15.75" customHeight="1">
      <c r="A944" s="120"/>
      <c r="B944" s="120"/>
      <c r="C944" s="120"/>
      <c r="D944" s="162"/>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spans="1:46" ht="15.75" customHeight="1">
      <c r="A945" s="120"/>
      <c r="B945" s="120"/>
      <c r="C945" s="120"/>
      <c r="D945" s="162"/>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spans="1:46" ht="15.75" customHeight="1">
      <c r="A946" s="120"/>
      <c r="B946" s="120"/>
      <c r="C946" s="120"/>
      <c r="D946" s="162"/>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spans="1:46" ht="15.75" customHeight="1">
      <c r="A947" s="120"/>
      <c r="B947" s="120"/>
      <c r="C947" s="120"/>
      <c r="D947" s="162"/>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spans="1:46" ht="15.75" customHeight="1">
      <c r="A948" s="120"/>
      <c r="B948" s="120"/>
      <c r="C948" s="120"/>
      <c r="D948" s="162"/>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spans="1:46" ht="15.75" customHeight="1">
      <c r="A949" s="120"/>
      <c r="B949" s="120"/>
      <c r="C949" s="120"/>
      <c r="D949" s="162"/>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spans="1:46" ht="15.75" customHeight="1">
      <c r="A950" s="120"/>
      <c r="B950" s="120"/>
      <c r="C950" s="120"/>
      <c r="D950" s="162"/>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spans="1:46" ht="15.75" customHeight="1">
      <c r="A951" s="120"/>
      <c r="B951" s="120"/>
      <c r="C951" s="120"/>
      <c r="D951" s="162"/>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spans="1:46" ht="15.75" customHeight="1">
      <c r="A952" s="120"/>
      <c r="B952" s="120"/>
      <c r="C952" s="120"/>
      <c r="D952" s="162"/>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spans="1:46" ht="15.75" customHeight="1">
      <c r="A953" s="120"/>
      <c r="B953" s="120"/>
      <c r="C953" s="120"/>
      <c r="D953" s="162"/>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spans="1:46" ht="15.75" customHeight="1">
      <c r="A954" s="120"/>
      <c r="B954" s="120"/>
      <c r="C954" s="120"/>
      <c r="D954" s="162"/>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spans="1:46" ht="15.75" customHeight="1">
      <c r="A955" s="120"/>
      <c r="B955" s="120"/>
      <c r="C955" s="120"/>
      <c r="D955" s="162"/>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spans="1:46" ht="15.75" customHeight="1">
      <c r="A956" s="120"/>
      <c r="B956" s="120"/>
      <c r="C956" s="120"/>
      <c r="D956" s="162"/>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spans="1:46" ht="15.75" customHeight="1">
      <c r="A957" s="120"/>
      <c r="B957" s="120"/>
      <c r="C957" s="120"/>
      <c r="D957" s="162"/>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spans="1:46" ht="15.75" customHeight="1">
      <c r="A958" s="120"/>
      <c r="B958" s="120"/>
      <c r="C958" s="120"/>
      <c r="D958" s="162"/>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spans="1:46" ht="15.75" customHeight="1">
      <c r="A959" s="120"/>
      <c r="B959" s="120"/>
      <c r="C959" s="120"/>
      <c r="D959" s="162"/>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spans="1:46" ht="15.75" customHeight="1">
      <c r="A960" s="120"/>
      <c r="B960" s="120"/>
      <c r="C960" s="120"/>
      <c r="D960" s="162"/>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spans="1:46" ht="15.75" customHeight="1">
      <c r="A961" s="120"/>
      <c r="B961" s="120"/>
      <c r="C961" s="120"/>
      <c r="D961" s="162"/>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spans="1:46" ht="15.75" customHeight="1">
      <c r="A962" s="120"/>
      <c r="B962" s="120"/>
      <c r="C962" s="120"/>
      <c r="D962" s="162"/>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spans="1:46" ht="15.75" customHeight="1">
      <c r="A963" s="120"/>
      <c r="B963" s="120"/>
      <c r="C963" s="120"/>
      <c r="D963" s="162"/>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spans="1:46" ht="15.75" customHeight="1">
      <c r="A964" s="120"/>
      <c r="B964" s="120"/>
      <c r="C964" s="120"/>
      <c r="D964" s="162"/>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spans="1:46" ht="15.75" customHeight="1">
      <c r="A965" s="120"/>
      <c r="B965" s="120"/>
      <c r="C965" s="120"/>
      <c r="D965" s="162"/>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spans="1:46" ht="15.75" customHeight="1">
      <c r="A966" s="120"/>
      <c r="B966" s="120"/>
      <c r="C966" s="120"/>
      <c r="D966" s="162"/>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spans="1:46" ht="15.75" customHeight="1">
      <c r="A967" s="120"/>
      <c r="B967" s="120"/>
      <c r="C967" s="120"/>
      <c r="D967" s="162"/>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spans="1:46" ht="15.75" customHeight="1">
      <c r="A968" s="120"/>
      <c r="B968" s="120"/>
      <c r="C968" s="120"/>
      <c r="D968" s="162"/>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spans="1:46" ht="15.75" customHeight="1">
      <c r="A969" s="120"/>
      <c r="B969" s="120"/>
      <c r="C969" s="120"/>
      <c r="D969" s="162"/>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spans="1:46" ht="15.75" customHeight="1">
      <c r="A970" s="120"/>
      <c r="B970" s="120"/>
      <c r="C970" s="120"/>
      <c r="D970" s="162"/>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spans="1:46" ht="15.75" customHeight="1">
      <c r="A971" s="120"/>
      <c r="B971" s="120"/>
      <c r="C971" s="120"/>
      <c r="D971" s="162"/>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spans="1:46" ht="15.75" customHeight="1">
      <c r="A972" s="120"/>
      <c r="B972" s="120"/>
      <c r="C972" s="120"/>
      <c r="D972" s="162"/>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spans="1:46" ht="15.75" customHeight="1">
      <c r="A973" s="120"/>
      <c r="B973" s="120"/>
      <c r="C973" s="120"/>
      <c r="D973" s="162"/>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spans="1:46" ht="15.75" customHeight="1">
      <c r="A974" s="120"/>
      <c r="B974" s="120"/>
      <c r="C974" s="120"/>
      <c r="D974" s="162"/>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spans="1:46" ht="15.75" customHeight="1">
      <c r="A975" s="120"/>
      <c r="B975" s="120"/>
      <c r="C975" s="120"/>
      <c r="D975" s="162"/>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spans="1:46" ht="15.75" customHeight="1">
      <c r="A976" s="120"/>
      <c r="B976" s="120"/>
      <c r="C976" s="120"/>
      <c r="D976" s="162"/>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spans="1:46" ht="15.75" customHeight="1">
      <c r="A977" s="120"/>
      <c r="B977" s="120"/>
      <c r="C977" s="120"/>
      <c r="D977" s="162"/>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spans="1:46" ht="15.75" customHeight="1">
      <c r="A978" s="120"/>
      <c r="B978" s="120"/>
      <c r="C978" s="120"/>
      <c r="D978" s="162"/>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spans="1:46" ht="15.75" customHeight="1">
      <c r="A979" s="120"/>
      <c r="B979" s="120"/>
      <c r="C979" s="120"/>
      <c r="D979" s="162"/>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spans="1:46" ht="15.75" customHeight="1">
      <c r="A980" s="120"/>
      <c r="B980" s="120"/>
      <c r="C980" s="120"/>
      <c r="D980" s="162"/>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spans="1:46" ht="15.75" customHeight="1">
      <c r="A981" s="120"/>
      <c r="B981" s="120"/>
      <c r="C981" s="120"/>
      <c r="D981" s="162"/>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spans="1:46" ht="15.75" customHeight="1">
      <c r="A982" s="120"/>
      <c r="B982" s="120"/>
      <c r="C982" s="120"/>
      <c r="D982" s="162"/>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spans="1:46" ht="15.75" customHeight="1">
      <c r="A983" s="120"/>
      <c r="B983" s="120"/>
      <c r="C983" s="120"/>
      <c r="D983" s="162"/>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spans="1:46" ht="15.75" customHeight="1">
      <c r="A984" s="120"/>
      <c r="B984" s="120"/>
      <c r="C984" s="120"/>
      <c r="D984" s="162"/>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spans="1:46" ht="15.75" customHeight="1">
      <c r="A985" s="120"/>
      <c r="B985" s="120"/>
      <c r="C985" s="120"/>
      <c r="D985" s="162"/>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spans="1:46" ht="15.75" customHeight="1">
      <c r="A986" s="120"/>
      <c r="B986" s="120"/>
      <c r="C986" s="120"/>
      <c r="D986" s="162"/>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spans="1:46" ht="15.75" customHeight="1">
      <c r="A987" s="120"/>
      <c r="B987" s="120"/>
      <c r="C987" s="120"/>
      <c r="D987" s="162"/>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spans="1:46" ht="15.75" customHeight="1">
      <c r="A988" s="120"/>
      <c r="B988" s="120"/>
      <c r="C988" s="120"/>
      <c r="D988" s="162"/>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spans="1:46" ht="15.75" customHeight="1">
      <c r="A989" s="120"/>
      <c r="B989" s="120"/>
      <c r="C989" s="120"/>
      <c r="D989" s="162"/>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spans="1:46" ht="15.75" customHeight="1">
      <c r="A990" s="120"/>
      <c r="B990" s="120"/>
      <c r="C990" s="120"/>
      <c r="D990" s="162"/>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spans="1:46" ht="15.75" customHeight="1">
      <c r="A991" s="120"/>
      <c r="B991" s="120"/>
      <c r="C991" s="120"/>
      <c r="D991" s="162"/>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spans="1:46" ht="15.75" customHeight="1">
      <c r="A992" s="120"/>
      <c r="B992" s="120"/>
      <c r="C992" s="120"/>
      <c r="D992" s="162"/>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spans="1:46" ht="15.75" customHeight="1">
      <c r="A993" s="120"/>
      <c r="B993" s="120"/>
      <c r="C993" s="120"/>
      <c r="D993" s="162"/>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spans="1:46" ht="15.75" customHeight="1">
      <c r="A994" s="120"/>
      <c r="B994" s="120"/>
      <c r="C994" s="120"/>
      <c r="D994" s="162"/>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spans="1:46" ht="15.75" customHeight="1">
      <c r="A995" s="120"/>
      <c r="B995" s="120"/>
      <c r="C995" s="120"/>
      <c r="D995" s="162"/>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spans="1:46" ht="15.75" customHeight="1">
      <c r="A996" s="120"/>
      <c r="B996" s="120"/>
      <c r="C996" s="120"/>
      <c r="D996" s="162"/>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spans="1:46" ht="15.75" customHeight="1">
      <c r="A997" s="120"/>
      <c r="B997" s="120"/>
      <c r="C997" s="120"/>
      <c r="D997" s="162"/>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spans="1:46" ht="15.75" customHeight="1">
      <c r="A998" s="120"/>
      <c r="B998" s="120"/>
      <c r="C998" s="120"/>
      <c r="D998" s="162"/>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spans="1:46" ht="15.75" customHeight="1">
      <c r="A999" s="120"/>
      <c r="B999" s="120"/>
      <c r="C999" s="120"/>
      <c r="D999" s="162"/>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spans="1:46" ht="15.75" customHeight="1">
      <c r="A1000" s="120"/>
      <c r="B1000" s="120"/>
      <c r="C1000" s="120"/>
      <c r="D1000" s="162"/>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27">
    <mergeCell ref="A1:AT1"/>
    <mergeCell ref="D3:O3"/>
    <mergeCell ref="D4:O4"/>
    <mergeCell ref="D5:O5"/>
    <mergeCell ref="D6:O6"/>
    <mergeCell ref="D7:O7"/>
    <mergeCell ref="A10:AT10"/>
    <mergeCell ref="C13:F13"/>
    <mergeCell ref="C33:D33"/>
    <mergeCell ref="E33:F33"/>
    <mergeCell ref="G33:H33"/>
    <mergeCell ref="I33:J33"/>
    <mergeCell ref="A60:AA60"/>
    <mergeCell ref="D8:O8"/>
    <mergeCell ref="G13:J13"/>
    <mergeCell ref="K13:N13"/>
    <mergeCell ref="O13:R13"/>
    <mergeCell ref="S13:V13"/>
    <mergeCell ref="W13:Z13"/>
    <mergeCell ref="A30:AI30"/>
    <mergeCell ref="A50:AT50"/>
    <mergeCell ref="C52:F52"/>
    <mergeCell ref="G52:J52"/>
    <mergeCell ref="K52:N52"/>
    <mergeCell ref="O52:R52"/>
    <mergeCell ref="S52:V52"/>
    <mergeCell ref="W52:Z52"/>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T1000"/>
  <sheetViews>
    <sheetView workbookViewId="0">
      <pane xSplit="1" ySplit="8" topLeftCell="B12" activePane="bottomRight" state="frozen"/>
      <selection pane="bottomRight" activeCell="C12" sqref="C12"/>
      <selection pane="bottomLeft" activeCell="A9" sqref="A9"/>
      <selection pane="topRight" activeCell="B1" sqref="B1"/>
    </sheetView>
  </sheetViews>
  <sheetFormatPr defaultColWidth="14.42578125" defaultRowHeight="15" customHeight="1"/>
  <cols>
    <col min="1" max="2" width="26.28515625" customWidth="1"/>
    <col min="3" max="46" width="15.7109375" customWidth="1"/>
  </cols>
  <sheetData>
    <row r="1" spans="1:46" ht="21">
      <c r="A1" s="224" t="s">
        <v>96</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row>
    <row r="2" spans="1:46" ht="21">
      <c r="A2" s="155"/>
      <c r="B2" s="155"/>
      <c r="C2" s="155"/>
      <c r="D2" s="156"/>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row>
    <row r="3" spans="1:46" ht="19.5" customHeight="1">
      <c r="A3" s="157" t="s">
        <v>97</v>
      </c>
      <c r="B3" s="157"/>
      <c r="C3" s="157"/>
      <c r="D3" s="236" t="str">
        <f>IF('3-Datos generales'!H11="","",'3-Datos generales'!H11)</f>
        <v xml:space="preserve">Instituto Tecnológico de Costa Rica, Campus Tecnológico Local San Carlos </v>
      </c>
      <c r="E3" s="257"/>
      <c r="F3" s="257"/>
      <c r="G3" s="257"/>
      <c r="H3" s="257"/>
      <c r="I3" s="257"/>
      <c r="J3" s="257"/>
      <c r="K3" s="257"/>
      <c r="L3" s="257"/>
      <c r="M3" s="257"/>
      <c r="N3" s="257"/>
      <c r="O3" s="257"/>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spans="1:46" ht="19.5" customHeight="1">
      <c r="A4" s="157" t="s">
        <v>98</v>
      </c>
      <c r="B4" s="157"/>
      <c r="C4" s="157"/>
      <c r="D4" s="225"/>
      <c r="E4" s="253"/>
      <c r="F4" s="253"/>
      <c r="G4" s="253"/>
      <c r="H4" s="253"/>
      <c r="I4" s="253"/>
      <c r="J4" s="253"/>
      <c r="K4" s="253"/>
      <c r="L4" s="253"/>
      <c r="M4" s="253"/>
      <c r="N4" s="253"/>
      <c r="O4" s="25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spans="1:46" ht="19.5" customHeight="1">
      <c r="A5" s="157" t="s">
        <v>100</v>
      </c>
      <c r="B5" s="157"/>
      <c r="C5" s="157"/>
      <c r="D5" s="225"/>
      <c r="E5" s="253"/>
      <c r="F5" s="253"/>
      <c r="G5" s="253"/>
      <c r="H5" s="253"/>
      <c r="I5" s="253"/>
      <c r="J5" s="253"/>
      <c r="K5" s="253"/>
      <c r="L5" s="253"/>
      <c r="M5" s="253"/>
      <c r="N5" s="253"/>
      <c r="O5" s="253"/>
      <c r="P5" s="158"/>
      <c r="Q5" s="158"/>
      <c r="R5" s="158"/>
      <c r="S5" s="158"/>
      <c r="T5" s="158"/>
      <c r="U5" s="158"/>
      <c r="V5" s="158"/>
      <c r="W5" s="158"/>
      <c r="X5" s="158"/>
      <c r="Y5" s="158"/>
      <c r="Z5" s="158"/>
      <c r="AA5" s="158"/>
      <c r="AB5" s="158"/>
      <c r="AC5" s="158"/>
      <c r="AD5" s="158"/>
      <c r="AE5" s="158"/>
      <c r="AF5" s="158"/>
      <c r="AG5" s="158"/>
      <c r="AH5" s="158"/>
      <c r="AI5" s="158"/>
      <c r="AJ5" s="120"/>
      <c r="AK5" s="120"/>
      <c r="AL5" s="120"/>
      <c r="AM5" s="120"/>
      <c r="AN5" s="120"/>
      <c r="AO5" s="120"/>
      <c r="AP5" s="120"/>
      <c r="AQ5" s="120"/>
      <c r="AR5" s="120"/>
      <c r="AS5" s="120"/>
      <c r="AT5" s="120"/>
    </row>
    <row r="6" spans="1:46" ht="19.5" customHeight="1">
      <c r="A6" s="159" t="s">
        <v>101</v>
      </c>
      <c r="B6" s="159"/>
      <c r="C6" s="159"/>
      <c r="D6" s="225"/>
      <c r="E6" s="253"/>
      <c r="F6" s="253"/>
      <c r="G6" s="253"/>
      <c r="H6" s="253"/>
      <c r="I6" s="253"/>
      <c r="J6" s="253"/>
      <c r="K6" s="253"/>
      <c r="L6" s="253"/>
      <c r="M6" s="253"/>
      <c r="N6" s="253"/>
      <c r="O6" s="253"/>
      <c r="P6" s="120"/>
      <c r="Q6" s="120"/>
      <c r="R6" s="120"/>
      <c r="S6" s="120"/>
      <c r="T6" s="120"/>
      <c r="U6" s="120"/>
      <c r="V6" s="120"/>
      <c r="W6" s="120"/>
      <c r="X6" s="120"/>
      <c r="Y6" s="120"/>
      <c r="Z6" s="120"/>
      <c r="AA6" s="120"/>
      <c r="AB6" s="120"/>
      <c r="AC6" s="120"/>
      <c r="AD6" s="120"/>
      <c r="AE6" s="120"/>
      <c r="AF6" s="120"/>
      <c r="AG6" s="120"/>
      <c r="AH6" s="120"/>
      <c r="AI6" s="120"/>
      <c r="AJ6" s="160"/>
      <c r="AK6" s="160"/>
      <c r="AL6" s="160"/>
      <c r="AM6" s="160"/>
      <c r="AN6" s="160"/>
      <c r="AO6" s="160"/>
      <c r="AP6" s="160"/>
      <c r="AQ6" s="160"/>
      <c r="AR6" s="160"/>
      <c r="AS6" s="160"/>
      <c r="AT6" s="160"/>
    </row>
    <row r="7" spans="1:46" ht="19.5" customHeight="1">
      <c r="A7" s="159" t="s">
        <v>102</v>
      </c>
      <c r="B7" s="159"/>
      <c r="C7" s="159"/>
      <c r="D7" s="225"/>
      <c r="E7" s="253"/>
      <c r="F7" s="253"/>
      <c r="G7" s="253"/>
      <c r="H7" s="253"/>
      <c r="I7" s="253"/>
      <c r="J7" s="253"/>
      <c r="K7" s="253"/>
      <c r="L7" s="253"/>
      <c r="M7" s="253"/>
      <c r="N7" s="253"/>
      <c r="O7" s="253"/>
      <c r="P7" s="120"/>
      <c r="Q7" s="120"/>
      <c r="R7" s="120"/>
      <c r="S7" s="120"/>
      <c r="T7" s="120"/>
      <c r="U7" s="120"/>
      <c r="V7" s="120"/>
      <c r="W7" s="120"/>
      <c r="X7" s="120"/>
      <c r="Y7" s="120"/>
      <c r="Z7" s="120"/>
      <c r="AA7" s="120"/>
      <c r="AB7" s="120"/>
      <c r="AC7" s="120"/>
      <c r="AD7" s="120"/>
      <c r="AE7" s="120"/>
      <c r="AF7" s="120"/>
      <c r="AG7" s="120"/>
      <c r="AH7" s="120"/>
      <c r="AI7" s="120"/>
      <c r="AJ7" s="160"/>
      <c r="AK7" s="160"/>
      <c r="AL7" s="160"/>
      <c r="AM7" s="160"/>
      <c r="AN7" s="160"/>
      <c r="AO7" s="160"/>
      <c r="AP7" s="160"/>
      <c r="AQ7" s="160"/>
      <c r="AR7" s="160"/>
      <c r="AS7" s="160"/>
      <c r="AT7" s="160"/>
    </row>
    <row r="8" spans="1:46" ht="19.5" customHeight="1">
      <c r="A8" s="159" t="s">
        <v>104</v>
      </c>
      <c r="B8" s="159"/>
      <c r="C8" s="159"/>
      <c r="D8" s="225"/>
      <c r="E8" s="253"/>
      <c r="F8" s="253"/>
      <c r="G8" s="253"/>
      <c r="H8" s="253"/>
      <c r="I8" s="253"/>
      <c r="J8" s="253"/>
      <c r="K8" s="253"/>
      <c r="L8" s="253"/>
      <c r="M8" s="253"/>
      <c r="N8" s="253"/>
      <c r="O8" s="253"/>
      <c r="P8" s="120"/>
      <c r="Q8" s="120"/>
      <c r="R8" s="120"/>
      <c r="S8" s="120"/>
      <c r="T8" s="120"/>
      <c r="U8" s="120"/>
      <c r="V8" s="120"/>
      <c r="W8" s="120"/>
      <c r="X8" s="120"/>
      <c r="Y8" s="120"/>
      <c r="Z8" s="120"/>
      <c r="AA8" s="120"/>
      <c r="AB8" s="120"/>
      <c r="AC8" s="120"/>
      <c r="AD8" s="120"/>
      <c r="AE8" s="120"/>
      <c r="AF8" s="120"/>
      <c r="AG8" s="120"/>
      <c r="AH8" s="120"/>
      <c r="AI8" s="120"/>
      <c r="AJ8" s="160"/>
      <c r="AK8" s="160"/>
      <c r="AL8" s="160"/>
      <c r="AM8" s="160"/>
      <c r="AN8" s="160"/>
      <c r="AO8" s="160"/>
      <c r="AP8" s="160"/>
      <c r="AQ8" s="160"/>
      <c r="AR8" s="160"/>
      <c r="AS8" s="160"/>
      <c r="AT8" s="160"/>
    </row>
    <row r="9" spans="1:46" ht="19.5" customHeight="1">
      <c r="A9" s="159"/>
      <c r="B9" s="159"/>
      <c r="C9" s="159"/>
      <c r="D9" s="161"/>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21">
      <c r="A10" s="224" t="s">
        <v>106</v>
      </c>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row>
    <row r="11" spans="1:46" ht="19.5" customHeight="1">
      <c r="A11" s="120"/>
      <c r="B11" s="120"/>
      <c r="C11" s="120"/>
      <c r="D11" s="162"/>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row>
    <row r="12" spans="1:46" ht="19.5" customHeight="1">
      <c r="A12" s="120"/>
      <c r="B12" s="120"/>
      <c r="C12" s="120"/>
      <c r="D12" s="162"/>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row>
    <row r="13" spans="1:46" ht="19.5" customHeight="1">
      <c r="A13" s="6" t="s">
        <v>107</v>
      </c>
      <c r="B13" s="173"/>
      <c r="C13" s="230" t="s">
        <v>108</v>
      </c>
      <c r="D13" s="259"/>
      <c r="E13" s="259"/>
      <c r="F13" s="260"/>
      <c r="G13" s="237" t="s">
        <v>109</v>
      </c>
      <c r="H13" s="259"/>
      <c r="I13" s="259"/>
      <c r="J13" s="260"/>
      <c r="K13" s="230" t="s">
        <v>110</v>
      </c>
      <c r="L13" s="259"/>
      <c r="M13" s="259"/>
      <c r="N13" s="260"/>
      <c r="O13" s="237" t="s">
        <v>111</v>
      </c>
      <c r="P13" s="259"/>
      <c r="Q13" s="259"/>
      <c r="R13" s="260"/>
      <c r="S13" s="230" t="s">
        <v>112</v>
      </c>
      <c r="T13" s="259"/>
      <c r="U13" s="259"/>
      <c r="V13" s="260"/>
      <c r="W13" s="237" t="s">
        <v>113</v>
      </c>
      <c r="X13" s="259"/>
      <c r="Y13" s="259"/>
      <c r="Z13" s="261"/>
      <c r="AA13" s="163"/>
      <c r="AB13" s="163"/>
      <c r="AC13" s="163"/>
      <c r="AD13" s="163"/>
      <c r="AE13" s="163"/>
      <c r="AF13" s="163"/>
      <c r="AG13" s="163"/>
      <c r="AH13" s="163"/>
      <c r="AI13" s="163"/>
      <c r="AJ13" s="163"/>
      <c r="AK13" s="163"/>
      <c r="AL13" s="163"/>
      <c r="AM13" s="163"/>
      <c r="AN13" s="163"/>
      <c r="AO13" s="163"/>
      <c r="AP13" s="163"/>
      <c r="AQ13" s="163"/>
      <c r="AR13" s="163"/>
      <c r="AS13" s="163"/>
      <c r="AT13" s="163"/>
    </row>
    <row r="14" spans="1:46" ht="72">
      <c r="A14" s="6" t="s">
        <v>114</v>
      </c>
      <c r="B14" s="7" t="s">
        <v>115</v>
      </c>
      <c r="C14" s="8" t="s">
        <v>116</v>
      </c>
      <c r="D14" s="9" t="s">
        <v>117</v>
      </c>
      <c r="E14" s="10" t="s">
        <v>118</v>
      </c>
      <c r="F14" s="10" t="s">
        <v>119</v>
      </c>
      <c r="G14" s="11" t="s">
        <v>116</v>
      </c>
      <c r="H14" s="5" t="s">
        <v>117</v>
      </c>
      <c r="I14" s="5" t="s">
        <v>118</v>
      </c>
      <c r="J14" s="5" t="s">
        <v>119</v>
      </c>
      <c r="K14" s="8" t="s">
        <v>116</v>
      </c>
      <c r="L14" s="10" t="s">
        <v>117</v>
      </c>
      <c r="M14" s="10" t="s">
        <v>118</v>
      </c>
      <c r="N14" s="10" t="s">
        <v>119</v>
      </c>
      <c r="O14" s="11" t="s">
        <v>116</v>
      </c>
      <c r="P14" s="5" t="s">
        <v>117</v>
      </c>
      <c r="Q14" s="5" t="s">
        <v>118</v>
      </c>
      <c r="R14" s="5" t="s">
        <v>119</v>
      </c>
      <c r="S14" s="8" t="s">
        <v>116</v>
      </c>
      <c r="T14" s="10" t="s">
        <v>117</v>
      </c>
      <c r="U14" s="10" t="s">
        <v>118</v>
      </c>
      <c r="V14" s="10" t="s">
        <v>119</v>
      </c>
      <c r="W14" s="11" t="s">
        <v>116</v>
      </c>
      <c r="X14" s="5" t="s">
        <v>117</v>
      </c>
      <c r="Y14" s="5" t="s">
        <v>118</v>
      </c>
      <c r="Z14" s="5" t="s">
        <v>119</v>
      </c>
      <c r="AA14" s="163"/>
      <c r="AB14" s="163"/>
      <c r="AC14" s="163"/>
      <c r="AD14" s="163"/>
      <c r="AE14" s="163"/>
      <c r="AF14" s="163"/>
      <c r="AG14" s="163"/>
      <c r="AH14" s="163"/>
      <c r="AI14" s="163"/>
      <c r="AJ14" s="163"/>
      <c r="AK14" s="163"/>
      <c r="AL14" s="163"/>
      <c r="AM14" s="163"/>
      <c r="AN14" s="163"/>
      <c r="AO14" s="163"/>
      <c r="AP14" s="163"/>
      <c r="AQ14" s="163"/>
      <c r="AR14" s="163"/>
      <c r="AS14" s="163"/>
      <c r="AT14" s="163"/>
    </row>
    <row r="15" spans="1:46" ht="18" customHeight="1">
      <c r="A15" s="12" t="s">
        <v>120</v>
      </c>
      <c r="B15" s="174"/>
      <c r="C15" s="17"/>
      <c r="D15" s="18"/>
      <c r="E15" s="15"/>
      <c r="F15" s="16" t="str">
        <f t="shared" ref="F15:F26" si="0">IF(C15=0," ",E15/C15)</f>
        <v xml:space="preserve"> </v>
      </c>
      <c r="G15" s="17"/>
      <c r="H15" s="18"/>
      <c r="I15" s="15"/>
      <c r="J15" s="16" t="str">
        <f t="shared" ref="J15:J26" si="1">IF(G15=0," ",I15/G15)</f>
        <v xml:space="preserve"> </v>
      </c>
      <c r="K15" s="17"/>
      <c r="L15" s="18"/>
      <c r="M15" s="15"/>
      <c r="N15" s="15" t="str">
        <f t="shared" ref="N15:N26" si="2">IF(K15=0,"",M15/K15)</f>
        <v/>
      </c>
      <c r="O15" s="17"/>
      <c r="P15" s="18"/>
      <c r="Q15" s="15"/>
      <c r="R15" s="15" t="str">
        <f t="shared" ref="R15:R26" si="3">IF(O15=0,"",Q15/O15)</f>
        <v/>
      </c>
      <c r="S15" s="17"/>
      <c r="T15" s="18"/>
      <c r="U15" s="15"/>
      <c r="V15" s="15" t="str">
        <f t="shared" ref="V15:V26" si="4">IF(S15=0,"",U15/S15)</f>
        <v/>
      </c>
      <c r="W15" s="17"/>
      <c r="X15" s="18"/>
      <c r="Y15" s="15"/>
      <c r="Z15" s="16" t="str">
        <f t="shared" ref="Z15:Z26" si="5">IF(W15=""," ",Y15/W15)</f>
        <v xml:space="preserve"> </v>
      </c>
      <c r="AA15" s="136"/>
      <c r="AB15" s="136"/>
      <c r="AC15" s="136"/>
      <c r="AD15" s="136"/>
      <c r="AE15" s="136"/>
      <c r="AF15" s="136"/>
      <c r="AG15" s="136"/>
      <c r="AH15" s="136"/>
      <c r="AI15" s="136"/>
      <c r="AJ15" s="136"/>
      <c r="AK15" s="136"/>
      <c r="AL15" s="136"/>
      <c r="AM15" s="136"/>
      <c r="AN15" s="136"/>
      <c r="AO15" s="136"/>
      <c r="AP15" s="136"/>
      <c r="AQ15" s="136"/>
      <c r="AR15" s="136"/>
      <c r="AS15" s="136"/>
      <c r="AT15" s="136"/>
    </row>
    <row r="16" spans="1:46" ht="18" customHeight="1">
      <c r="A16" s="19" t="s">
        <v>121</v>
      </c>
      <c r="B16" s="74"/>
      <c r="C16" s="17"/>
      <c r="D16" s="18"/>
      <c r="E16" s="15"/>
      <c r="F16" s="16" t="str">
        <f t="shared" si="0"/>
        <v xml:space="preserve"> </v>
      </c>
      <c r="G16" s="17"/>
      <c r="H16" s="18"/>
      <c r="I16" s="15"/>
      <c r="J16" s="16" t="str">
        <f t="shared" si="1"/>
        <v xml:space="preserve"> </v>
      </c>
      <c r="K16" s="17"/>
      <c r="L16" s="18"/>
      <c r="M16" s="15"/>
      <c r="N16" s="15" t="str">
        <f t="shared" si="2"/>
        <v/>
      </c>
      <c r="O16" s="17"/>
      <c r="P16" s="18"/>
      <c r="Q16" s="15"/>
      <c r="R16" s="15" t="str">
        <f t="shared" si="3"/>
        <v/>
      </c>
      <c r="S16" s="17"/>
      <c r="T16" s="18"/>
      <c r="U16" s="15"/>
      <c r="V16" s="15" t="str">
        <f t="shared" si="4"/>
        <v/>
      </c>
      <c r="W16" s="17"/>
      <c r="X16" s="18"/>
      <c r="Y16" s="15"/>
      <c r="Z16" s="16" t="str">
        <f t="shared" si="5"/>
        <v xml:space="preserve"> </v>
      </c>
      <c r="AA16" s="136"/>
      <c r="AB16" s="136"/>
      <c r="AC16" s="136"/>
      <c r="AD16" s="136"/>
      <c r="AE16" s="136"/>
      <c r="AF16" s="136"/>
      <c r="AG16" s="136"/>
      <c r="AH16" s="136"/>
      <c r="AI16" s="136"/>
      <c r="AJ16" s="136"/>
      <c r="AK16" s="136"/>
      <c r="AL16" s="136"/>
      <c r="AM16" s="136"/>
      <c r="AN16" s="136"/>
      <c r="AO16" s="136"/>
      <c r="AP16" s="136"/>
      <c r="AQ16" s="136"/>
      <c r="AR16" s="136"/>
      <c r="AS16" s="136"/>
      <c r="AT16" s="136"/>
    </row>
    <row r="17" spans="1:46" ht="18" customHeight="1">
      <c r="A17" s="19" t="s">
        <v>122</v>
      </c>
      <c r="B17" s="74"/>
      <c r="C17" s="17"/>
      <c r="D17" s="18"/>
      <c r="E17" s="15"/>
      <c r="F17" s="16" t="str">
        <f t="shared" si="0"/>
        <v xml:space="preserve"> </v>
      </c>
      <c r="G17" s="17"/>
      <c r="H17" s="18"/>
      <c r="I17" s="15"/>
      <c r="J17" s="16" t="str">
        <f t="shared" si="1"/>
        <v xml:space="preserve"> </v>
      </c>
      <c r="K17" s="17"/>
      <c r="L17" s="18"/>
      <c r="M17" s="15"/>
      <c r="N17" s="15" t="str">
        <f t="shared" si="2"/>
        <v/>
      </c>
      <c r="O17" s="17"/>
      <c r="P17" s="18"/>
      <c r="Q17" s="15"/>
      <c r="R17" s="15" t="str">
        <f t="shared" si="3"/>
        <v/>
      </c>
      <c r="S17" s="17"/>
      <c r="T17" s="18"/>
      <c r="U17" s="15"/>
      <c r="V17" s="15" t="str">
        <f t="shared" si="4"/>
        <v/>
      </c>
      <c r="W17" s="17"/>
      <c r="X17" s="18"/>
      <c r="Y17" s="15"/>
      <c r="Z17" s="16" t="str">
        <f t="shared" si="5"/>
        <v xml:space="preserve"> </v>
      </c>
      <c r="AA17" s="136"/>
      <c r="AB17" s="136"/>
      <c r="AC17" s="136"/>
      <c r="AD17" s="136"/>
      <c r="AE17" s="136"/>
      <c r="AF17" s="136"/>
      <c r="AG17" s="136"/>
      <c r="AH17" s="136"/>
      <c r="AI17" s="136"/>
      <c r="AJ17" s="136"/>
      <c r="AK17" s="136"/>
      <c r="AL17" s="136"/>
      <c r="AM17" s="136"/>
      <c r="AN17" s="136"/>
      <c r="AO17" s="136"/>
      <c r="AP17" s="136"/>
      <c r="AQ17" s="136"/>
      <c r="AR17" s="136"/>
      <c r="AS17" s="136"/>
      <c r="AT17" s="136"/>
    </row>
    <row r="18" spans="1:46" ht="18" customHeight="1">
      <c r="A18" s="19" t="s">
        <v>123</v>
      </c>
      <c r="B18" s="74"/>
      <c r="C18" s="17"/>
      <c r="D18" s="18"/>
      <c r="E18" s="15"/>
      <c r="F18" s="16" t="str">
        <f t="shared" si="0"/>
        <v xml:space="preserve"> </v>
      </c>
      <c r="G18" s="17"/>
      <c r="H18" s="18"/>
      <c r="I18" s="15"/>
      <c r="J18" s="16" t="str">
        <f t="shared" si="1"/>
        <v xml:space="preserve"> </v>
      </c>
      <c r="K18" s="17"/>
      <c r="L18" s="18"/>
      <c r="M18" s="15"/>
      <c r="N18" s="15" t="str">
        <f t="shared" si="2"/>
        <v/>
      </c>
      <c r="O18" s="17"/>
      <c r="P18" s="18"/>
      <c r="Q18" s="15"/>
      <c r="R18" s="15" t="str">
        <f t="shared" si="3"/>
        <v/>
      </c>
      <c r="S18" s="17"/>
      <c r="T18" s="18"/>
      <c r="U18" s="15"/>
      <c r="V18" s="15" t="str">
        <f t="shared" si="4"/>
        <v/>
      </c>
      <c r="W18" s="17"/>
      <c r="X18" s="18"/>
      <c r="Y18" s="15"/>
      <c r="Z18" s="16" t="str">
        <f t="shared" si="5"/>
        <v xml:space="preserve"> </v>
      </c>
      <c r="AA18" s="136"/>
      <c r="AB18" s="136"/>
      <c r="AC18" s="136"/>
      <c r="AD18" s="136"/>
      <c r="AE18" s="136"/>
      <c r="AF18" s="136"/>
      <c r="AG18" s="136"/>
      <c r="AH18" s="136"/>
      <c r="AI18" s="136"/>
      <c r="AJ18" s="136"/>
      <c r="AK18" s="136"/>
      <c r="AL18" s="136"/>
      <c r="AM18" s="136"/>
      <c r="AN18" s="136"/>
      <c r="AO18" s="136"/>
      <c r="AP18" s="136"/>
      <c r="AQ18" s="136"/>
      <c r="AR18" s="136"/>
      <c r="AS18" s="136"/>
      <c r="AT18" s="136"/>
    </row>
    <row r="19" spans="1:46" ht="18" customHeight="1">
      <c r="A19" s="19" t="s">
        <v>124</v>
      </c>
      <c r="B19" s="74"/>
      <c r="C19" s="17"/>
      <c r="D19" s="18"/>
      <c r="E19" s="15"/>
      <c r="F19" s="16" t="str">
        <f t="shared" si="0"/>
        <v xml:space="preserve"> </v>
      </c>
      <c r="G19" s="17"/>
      <c r="H19" s="18"/>
      <c r="I19" s="15"/>
      <c r="J19" s="16" t="str">
        <f t="shared" si="1"/>
        <v xml:space="preserve"> </v>
      </c>
      <c r="K19" s="17"/>
      <c r="L19" s="18"/>
      <c r="M19" s="15"/>
      <c r="N19" s="15" t="str">
        <f t="shared" si="2"/>
        <v/>
      </c>
      <c r="O19" s="17"/>
      <c r="P19" s="18"/>
      <c r="Q19" s="15"/>
      <c r="R19" s="15" t="str">
        <f t="shared" si="3"/>
        <v/>
      </c>
      <c r="S19" s="17"/>
      <c r="T19" s="18"/>
      <c r="U19" s="15"/>
      <c r="V19" s="15" t="str">
        <f t="shared" si="4"/>
        <v/>
      </c>
      <c r="W19" s="17"/>
      <c r="X19" s="18"/>
      <c r="Y19" s="15"/>
      <c r="Z19" s="16" t="str">
        <f t="shared" si="5"/>
        <v xml:space="preserve"> </v>
      </c>
      <c r="AA19" s="136"/>
      <c r="AB19" s="136"/>
      <c r="AC19" s="136"/>
      <c r="AD19" s="136"/>
      <c r="AE19" s="136"/>
      <c r="AF19" s="136"/>
      <c r="AG19" s="136"/>
      <c r="AH19" s="136"/>
      <c r="AI19" s="136"/>
      <c r="AJ19" s="136"/>
      <c r="AK19" s="136"/>
      <c r="AL19" s="136"/>
      <c r="AM19" s="136"/>
      <c r="AN19" s="136"/>
      <c r="AO19" s="136"/>
      <c r="AP19" s="136"/>
      <c r="AQ19" s="136"/>
      <c r="AR19" s="136"/>
      <c r="AS19" s="136"/>
      <c r="AT19" s="136"/>
    </row>
    <row r="20" spans="1:46" ht="18" customHeight="1">
      <c r="A20" s="19" t="s">
        <v>125</v>
      </c>
      <c r="B20" s="74"/>
      <c r="C20" s="17"/>
      <c r="D20" s="18"/>
      <c r="E20" s="15"/>
      <c r="F20" s="16" t="str">
        <f t="shared" si="0"/>
        <v xml:space="preserve"> </v>
      </c>
      <c r="G20" s="17"/>
      <c r="H20" s="18"/>
      <c r="I20" s="15"/>
      <c r="J20" s="16" t="str">
        <f t="shared" si="1"/>
        <v xml:space="preserve"> </v>
      </c>
      <c r="K20" s="17"/>
      <c r="L20" s="18"/>
      <c r="M20" s="15"/>
      <c r="N20" s="15" t="str">
        <f t="shared" si="2"/>
        <v/>
      </c>
      <c r="O20" s="17"/>
      <c r="P20" s="18"/>
      <c r="Q20" s="15"/>
      <c r="R20" s="15" t="str">
        <f t="shared" si="3"/>
        <v/>
      </c>
      <c r="S20" s="17"/>
      <c r="T20" s="18"/>
      <c r="U20" s="15"/>
      <c r="V20" s="15" t="str">
        <f t="shared" si="4"/>
        <v/>
      </c>
      <c r="W20" s="17"/>
      <c r="X20" s="18"/>
      <c r="Y20" s="15"/>
      <c r="Z20" s="16" t="str">
        <f t="shared" si="5"/>
        <v xml:space="preserve"> </v>
      </c>
      <c r="AA20" s="136"/>
      <c r="AB20" s="136"/>
      <c r="AC20" s="136"/>
      <c r="AD20" s="136"/>
      <c r="AE20" s="136"/>
      <c r="AF20" s="136"/>
      <c r="AG20" s="136"/>
      <c r="AH20" s="136"/>
      <c r="AI20" s="136"/>
      <c r="AJ20" s="136"/>
      <c r="AK20" s="136"/>
      <c r="AL20" s="136"/>
      <c r="AM20" s="136"/>
      <c r="AN20" s="136"/>
      <c r="AO20" s="136"/>
      <c r="AP20" s="136"/>
      <c r="AQ20" s="136"/>
      <c r="AR20" s="136"/>
      <c r="AS20" s="136"/>
      <c r="AT20" s="136"/>
    </row>
    <row r="21" spans="1:46" ht="18" customHeight="1">
      <c r="A21" s="12" t="s">
        <v>126</v>
      </c>
      <c r="B21" s="174"/>
      <c r="C21" s="17"/>
      <c r="D21" s="18"/>
      <c r="E21" s="15"/>
      <c r="F21" s="16" t="str">
        <f t="shared" si="0"/>
        <v xml:space="preserve"> </v>
      </c>
      <c r="G21" s="17"/>
      <c r="H21" s="18"/>
      <c r="I21" s="15"/>
      <c r="J21" s="16" t="str">
        <f t="shared" si="1"/>
        <v xml:space="preserve"> </v>
      </c>
      <c r="K21" s="17"/>
      <c r="L21" s="18"/>
      <c r="M21" s="15"/>
      <c r="N21" s="15" t="str">
        <f t="shared" si="2"/>
        <v/>
      </c>
      <c r="O21" s="17"/>
      <c r="P21" s="18"/>
      <c r="Q21" s="15"/>
      <c r="R21" s="15" t="str">
        <f t="shared" si="3"/>
        <v/>
      </c>
      <c r="S21" s="17"/>
      <c r="T21" s="18"/>
      <c r="U21" s="15"/>
      <c r="V21" s="15" t="str">
        <f t="shared" si="4"/>
        <v/>
      </c>
      <c r="W21" s="17"/>
      <c r="X21" s="18"/>
      <c r="Y21" s="15"/>
      <c r="Z21" s="16" t="str">
        <f t="shared" si="5"/>
        <v xml:space="preserve"> </v>
      </c>
      <c r="AA21" s="136"/>
      <c r="AB21" s="136"/>
      <c r="AC21" s="136"/>
      <c r="AD21" s="136"/>
      <c r="AE21" s="136"/>
      <c r="AF21" s="136"/>
      <c r="AG21" s="136"/>
      <c r="AH21" s="136"/>
      <c r="AI21" s="136"/>
      <c r="AJ21" s="136"/>
      <c r="AK21" s="136"/>
      <c r="AL21" s="136"/>
      <c r="AM21" s="136"/>
      <c r="AN21" s="136"/>
      <c r="AO21" s="136"/>
      <c r="AP21" s="136"/>
      <c r="AQ21" s="136"/>
      <c r="AR21" s="136"/>
      <c r="AS21" s="136"/>
      <c r="AT21" s="136"/>
    </row>
    <row r="22" spans="1:46" ht="18" customHeight="1">
      <c r="A22" s="19" t="s">
        <v>127</v>
      </c>
      <c r="B22" s="74"/>
      <c r="C22" s="17"/>
      <c r="D22" s="18"/>
      <c r="E22" s="15"/>
      <c r="F22" s="16" t="str">
        <f t="shared" si="0"/>
        <v xml:space="preserve"> </v>
      </c>
      <c r="G22" s="17"/>
      <c r="H22" s="18"/>
      <c r="I22" s="15"/>
      <c r="J22" s="16" t="str">
        <f t="shared" si="1"/>
        <v xml:space="preserve"> </v>
      </c>
      <c r="K22" s="17"/>
      <c r="L22" s="18"/>
      <c r="M22" s="15"/>
      <c r="N22" s="15" t="str">
        <f t="shared" si="2"/>
        <v/>
      </c>
      <c r="O22" s="17"/>
      <c r="P22" s="18"/>
      <c r="Q22" s="15"/>
      <c r="R22" s="15" t="str">
        <f t="shared" si="3"/>
        <v/>
      </c>
      <c r="S22" s="17"/>
      <c r="T22" s="18"/>
      <c r="U22" s="15"/>
      <c r="V22" s="15" t="str">
        <f t="shared" si="4"/>
        <v/>
      </c>
      <c r="W22" s="17"/>
      <c r="X22" s="18"/>
      <c r="Y22" s="15"/>
      <c r="Z22" s="16" t="str">
        <f t="shared" si="5"/>
        <v xml:space="preserve"> </v>
      </c>
      <c r="AA22" s="136"/>
      <c r="AB22" s="136"/>
      <c r="AC22" s="136"/>
      <c r="AD22" s="136"/>
      <c r="AE22" s="136"/>
      <c r="AF22" s="136"/>
      <c r="AG22" s="136"/>
      <c r="AH22" s="136"/>
      <c r="AI22" s="136"/>
      <c r="AJ22" s="136"/>
      <c r="AK22" s="136"/>
      <c r="AL22" s="136"/>
      <c r="AM22" s="136"/>
      <c r="AN22" s="136"/>
      <c r="AO22" s="136"/>
      <c r="AP22" s="136"/>
      <c r="AQ22" s="136"/>
      <c r="AR22" s="136"/>
      <c r="AS22" s="136"/>
      <c r="AT22" s="136"/>
    </row>
    <row r="23" spans="1:46" ht="18" customHeight="1">
      <c r="A23" s="12" t="s">
        <v>128</v>
      </c>
      <c r="B23" s="174"/>
      <c r="C23" s="17"/>
      <c r="D23" s="18"/>
      <c r="E23" s="15"/>
      <c r="F23" s="16" t="str">
        <f t="shared" si="0"/>
        <v xml:space="preserve"> </v>
      </c>
      <c r="G23" s="17"/>
      <c r="H23" s="18"/>
      <c r="I23" s="15"/>
      <c r="J23" s="16" t="str">
        <f t="shared" si="1"/>
        <v xml:space="preserve"> </v>
      </c>
      <c r="K23" s="17"/>
      <c r="L23" s="18"/>
      <c r="M23" s="15"/>
      <c r="N23" s="15" t="str">
        <f t="shared" si="2"/>
        <v/>
      </c>
      <c r="O23" s="17"/>
      <c r="P23" s="18"/>
      <c r="Q23" s="15"/>
      <c r="R23" s="15" t="str">
        <f t="shared" si="3"/>
        <v/>
      </c>
      <c r="S23" s="17"/>
      <c r="T23" s="18"/>
      <c r="U23" s="15"/>
      <c r="V23" s="15" t="str">
        <f t="shared" si="4"/>
        <v/>
      </c>
      <c r="W23" s="17"/>
      <c r="X23" s="18"/>
      <c r="Y23" s="15"/>
      <c r="Z23" s="16" t="str">
        <f t="shared" si="5"/>
        <v xml:space="preserve"> </v>
      </c>
      <c r="AA23" s="136"/>
      <c r="AB23" s="136"/>
      <c r="AC23" s="136"/>
      <c r="AD23" s="136"/>
      <c r="AE23" s="136"/>
      <c r="AF23" s="136"/>
      <c r="AG23" s="136"/>
      <c r="AH23" s="136"/>
      <c r="AI23" s="136"/>
      <c r="AJ23" s="136"/>
      <c r="AK23" s="136"/>
      <c r="AL23" s="136"/>
      <c r="AM23" s="136"/>
      <c r="AN23" s="136"/>
      <c r="AO23" s="136"/>
      <c r="AP23" s="136"/>
      <c r="AQ23" s="136"/>
      <c r="AR23" s="136"/>
      <c r="AS23" s="136"/>
      <c r="AT23" s="136"/>
    </row>
    <row r="24" spans="1:46" ht="18" customHeight="1">
      <c r="A24" s="19" t="s">
        <v>129</v>
      </c>
      <c r="B24" s="74"/>
      <c r="C24" s="17"/>
      <c r="D24" s="18"/>
      <c r="E24" s="15"/>
      <c r="F24" s="16" t="str">
        <f t="shared" si="0"/>
        <v xml:space="preserve"> </v>
      </c>
      <c r="G24" s="17"/>
      <c r="H24" s="18"/>
      <c r="I24" s="15"/>
      <c r="J24" s="16" t="str">
        <f t="shared" si="1"/>
        <v xml:space="preserve"> </v>
      </c>
      <c r="K24" s="17"/>
      <c r="L24" s="18"/>
      <c r="M24" s="15"/>
      <c r="N24" s="15" t="str">
        <f t="shared" si="2"/>
        <v/>
      </c>
      <c r="O24" s="17"/>
      <c r="P24" s="18"/>
      <c r="Q24" s="15"/>
      <c r="R24" s="15" t="str">
        <f t="shared" si="3"/>
        <v/>
      </c>
      <c r="S24" s="17"/>
      <c r="T24" s="18"/>
      <c r="U24" s="15"/>
      <c r="V24" s="15" t="str">
        <f t="shared" si="4"/>
        <v/>
      </c>
      <c r="W24" s="17"/>
      <c r="X24" s="18"/>
      <c r="Y24" s="15"/>
      <c r="Z24" s="16" t="str">
        <f t="shared" si="5"/>
        <v xml:space="preserve"> </v>
      </c>
      <c r="AA24" s="136"/>
      <c r="AB24" s="136"/>
      <c r="AC24" s="136"/>
      <c r="AD24" s="136"/>
      <c r="AE24" s="136"/>
      <c r="AF24" s="136"/>
      <c r="AG24" s="136"/>
      <c r="AH24" s="136"/>
      <c r="AI24" s="136"/>
      <c r="AJ24" s="136"/>
      <c r="AK24" s="136"/>
      <c r="AL24" s="136"/>
      <c r="AM24" s="136"/>
      <c r="AN24" s="136"/>
      <c r="AO24" s="136"/>
      <c r="AP24" s="136"/>
      <c r="AQ24" s="136"/>
      <c r="AR24" s="136"/>
      <c r="AS24" s="136"/>
      <c r="AT24" s="136"/>
    </row>
    <row r="25" spans="1:46" ht="18" customHeight="1">
      <c r="A25" s="12" t="s">
        <v>130</v>
      </c>
      <c r="B25" s="174"/>
      <c r="C25" s="17"/>
      <c r="D25" s="18"/>
      <c r="E25" s="15"/>
      <c r="F25" s="16" t="str">
        <f t="shared" si="0"/>
        <v xml:space="preserve"> </v>
      </c>
      <c r="G25" s="17"/>
      <c r="H25" s="18"/>
      <c r="I25" s="15"/>
      <c r="J25" s="16" t="str">
        <f t="shared" si="1"/>
        <v xml:space="preserve"> </v>
      </c>
      <c r="K25" s="17"/>
      <c r="L25" s="18"/>
      <c r="M25" s="15"/>
      <c r="N25" s="15" t="str">
        <f t="shared" si="2"/>
        <v/>
      </c>
      <c r="O25" s="17"/>
      <c r="P25" s="18"/>
      <c r="Q25" s="15"/>
      <c r="R25" s="15" t="str">
        <f t="shared" si="3"/>
        <v/>
      </c>
      <c r="S25" s="17"/>
      <c r="T25" s="18"/>
      <c r="U25" s="15"/>
      <c r="V25" s="15" t="str">
        <f t="shared" si="4"/>
        <v/>
      </c>
      <c r="W25" s="17"/>
      <c r="X25" s="18"/>
      <c r="Y25" s="15"/>
      <c r="Z25" s="16" t="str">
        <f t="shared" si="5"/>
        <v xml:space="preserve"> </v>
      </c>
      <c r="AA25" s="136"/>
      <c r="AB25" s="136"/>
      <c r="AC25" s="136"/>
      <c r="AD25" s="136"/>
      <c r="AE25" s="136"/>
      <c r="AF25" s="136"/>
      <c r="AG25" s="136"/>
      <c r="AH25" s="136"/>
      <c r="AI25" s="136"/>
      <c r="AJ25" s="136"/>
      <c r="AK25" s="136"/>
      <c r="AL25" s="136"/>
      <c r="AM25" s="136"/>
      <c r="AN25" s="136"/>
      <c r="AO25" s="136"/>
      <c r="AP25" s="136"/>
      <c r="AQ25" s="136"/>
      <c r="AR25" s="136"/>
      <c r="AS25" s="136"/>
      <c r="AT25" s="136"/>
    </row>
    <row r="26" spans="1:46" ht="18" customHeight="1">
      <c r="A26" s="19" t="s">
        <v>131</v>
      </c>
      <c r="B26" s="74"/>
      <c r="C26" s="17"/>
      <c r="D26" s="18"/>
      <c r="E26" s="15"/>
      <c r="F26" s="16" t="str">
        <f t="shared" si="0"/>
        <v xml:space="preserve"> </v>
      </c>
      <c r="G26" s="17"/>
      <c r="H26" s="18"/>
      <c r="I26" s="15"/>
      <c r="J26" s="16" t="str">
        <f t="shared" si="1"/>
        <v xml:space="preserve"> </v>
      </c>
      <c r="K26" s="17"/>
      <c r="L26" s="18"/>
      <c r="M26" s="15"/>
      <c r="N26" s="15" t="str">
        <f t="shared" si="2"/>
        <v/>
      </c>
      <c r="O26" s="17"/>
      <c r="P26" s="18"/>
      <c r="Q26" s="15"/>
      <c r="R26" s="15" t="str">
        <f t="shared" si="3"/>
        <v/>
      </c>
      <c r="S26" s="17"/>
      <c r="T26" s="18"/>
      <c r="U26" s="15"/>
      <c r="V26" s="15" t="str">
        <f t="shared" si="4"/>
        <v/>
      </c>
      <c r="W26" s="17"/>
      <c r="X26" s="18"/>
      <c r="Y26" s="15"/>
      <c r="Z26" s="16" t="str">
        <f t="shared" si="5"/>
        <v xml:space="preserve"> </v>
      </c>
      <c r="AA26" s="136"/>
      <c r="AB26" s="136"/>
      <c r="AC26" s="136"/>
      <c r="AD26" s="136"/>
      <c r="AE26" s="136"/>
      <c r="AF26" s="136"/>
      <c r="AG26" s="136"/>
      <c r="AH26" s="136"/>
      <c r="AI26" s="136"/>
      <c r="AJ26" s="136"/>
      <c r="AK26" s="136"/>
      <c r="AL26" s="136"/>
      <c r="AM26" s="136"/>
      <c r="AN26" s="136"/>
      <c r="AO26" s="136"/>
      <c r="AP26" s="136"/>
      <c r="AQ26" s="136"/>
      <c r="AR26" s="136"/>
      <c r="AS26" s="136"/>
      <c r="AT26" s="136"/>
    </row>
    <row r="27" spans="1:46" ht="18" customHeight="1">
      <c r="A27" s="24" t="s">
        <v>132</v>
      </c>
      <c r="B27" s="25"/>
      <c r="C27" s="26">
        <f t="shared" ref="C27:Z27" si="6">IF(SUM(C15:C26)=0,0,SUM(C15:C26))</f>
        <v>0</v>
      </c>
      <c r="D27" s="73">
        <f t="shared" si="6"/>
        <v>0</v>
      </c>
      <c r="E27" s="27">
        <f t="shared" si="6"/>
        <v>0</v>
      </c>
      <c r="F27" s="27">
        <f t="shared" si="6"/>
        <v>0</v>
      </c>
      <c r="G27" s="28">
        <f t="shared" si="6"/>
        <v>0</v>
      </c>
      <c r="H27" s="29">
        <f t="shared" si="6"/>
        <v>0</v>
      </c>
      <c r="I27" s="28">
        <f t="shared" si="6"/>
        <v>0</v>
      </c>
      <c r="J27" s="28">
        <f t="shared" si="6"/>
        <v>0</v>
      </c>
      <c r="K27" s="26">
        <f t="shared" si="6"/>
        <v>0</v>
      </c>
      <c r="L27" s="30">
        <f t="shared" si="6"/>
        <v>0</v>
      </c>
      <c r="M27" s="26">
        <f t="shared" si="6"/>
        <v>0</v>
      </c>
      <c r="N27" s="26">
        <f t="shared" si="6"/>
        <v>0</v>
      </c>
      <c r="O27" s="31">
        <f t="shared" si="6"/>
        <v>0</v>
      </c>
      <c r="P27" s="30">
        <f t="shared" si="6"/>
        <v>0</v>
      </c>
      <c r="Q27" s="26">
        <f t="shared" si="6"/>
        <v>0</v>
      </c>
      <c r="R27" s="26">
        <f t="shared" si="6"/>
        <v>0</v>
      </c>
      <c r="S27" s="31">
        <f t="shared" si="6"/>
        <v>0</v>
      </c>
      <c r="T27" s="30">
        <f t="shared" si="6"/>
        <v>0</v>
      </c>
      <c r="U27" s="26">
        <f t="shared" si="6"/>
        <v>0</v>
      </c>
      <c r="V27" s="26">
        <f t="shared" si="6"/>
        <v>0</v>
      </c>
      <c r="W27" s="28">
        <f t="shared" si="6"/>
        <v>0</v>
      </c>
      <c r="X27" s="29">
        <f t="shared" si="6"/>
        <v>0</v>
      </c>
      <c r="Y27" s="28">
        <f t="shared" si="6"/>
        <v>0</v>
      </c>
      <c r="Z27" s="28">
        <f t="shared" si="6"/>
        <v>0</v>
      </c>
      <c r="AA27" s="157"/>
      <c r="AB27" s="157"/>
      <c r="AC27" s="157"/>
      <c r="AD27" s="157"/>
      <c r="AE27" s="157"/>
      <c r="AF27" s="157"/>
      <c r="AG27" s="157"/>
      <c r="AH27" s="157"/>
      <c r="AI27" s="157"/>
      <c r="AJ27" s="157"/>
      <c r="AK27" s="157"/>
      <c r="AL27" s="157"/>
      <c r="AM27" s="157"/>
      <c r="AN27" s="157"/>
      <c r="AO27" s="157"/>
      <c r="AP27" s="157"/>
      <c r="AQ27" s="157"/>
      <c r="AR27" s="157"/>
      <c r="AS27" s="157"/>
      <c r="AT27" s="157"/>
    </row>
    <row r="28" spans="1:46" ht="18" customHeight="1">
      <c r="A28" s="24" t="s">
        <v>133</v>
      </c>
      <c r="B28" s="32">
        <f t="shared" ref="B28:F28" si="7">IF(SUM(B15:B26)&gt;0,AVERAGE(B15:B26),0)</f>
        <v>0</v>
      </c>
      <c r="C28" s="32">
        <f t="shared" si="7"/>
        <v>0</v>
      </c>
      <c r="D28" s="32">
        <f t="shared" si="7"/>
        <v>0</v>
      </c>
      <c r="E28" s="32">
        <f t="shared" si="7"/>
        <v>0</v>
      </c>
      <c r="F28" s="32">
        <f t="shared" si="7"/>
        <v>0</v>
      </c>
      <c r="G28" s="33">
        <f t="shared" ref="G28:J28" si="8">IF(G27=0,0,AVERAGE(G15:G26))</f>
        <v>0</v>
      </c>
      <c r="H28" s="33">
        <f t="shared" si="8"/>
        <v>0</v>
      </c>
      <c r="I28" s="33">
        <f t="shared" si="8"/>
        <v>0</v>
      </c>
      <c r="J28" s="33">
        <f t="shared" si="8"/>
        <v>0</v>
      </c>
      <c r="K28" s="32">
        <f t="shared" ref="K28:V28" si="9">IF(SUM(K15:K26)&gt;0,AVERAGE(K15:K26),0)</f>
        <v>0</v>
      </c>
      <c r="L28" s="32">
        <f t="shared" si="9"/>
        <v>0</v>
      </c>
      <c r="M28" s="32">
        <f t="shared" si="9"/>
        <v>0</v>
      </c>
      <c r="N28" s="32">
        <f t="shared" si="9"/>
        <v>0</v>
      </c>
      <c r="O28" s="34">
        <f t="shared" si="9"/>
        <v>0</v>
      </c>
      <c r="P28" s="32">
        <f t="shared" si="9"/>
        <v>0</v>
      </c>
      <c r="Q28" s="32">
        <f t="shared" si="9"/>
        <v>0</v>
      </c>
      <c r="R28" s="32">
        <f t="shared" si="9"/>
        <v>0</v>
      </c>
      <c r="S28" s="34">
        <f t="shared" si="9"/>
        <v>0</v>
      </c>
      <c r="T28" s="32">
        <f t="shared" si="9"/>
        <v>0</v>
      </c>
      <c r="U28" s="32">
        <f t="shared" si="9"/>
        <v>0</v>
      </c>
      <c r="V28" s="32">
        <f t="shared" si="9"/>
        <v>0</v>
      </c>
      <c r="W28" s="33">
        <f t="shared" ref="W28:Z28" si="10">IF(W27=0,0,AVERAGE(W15:W26))</f>
        <v>0</v>
      </c>
      <c r="X28" s="33">
        <f t="shared" si="10"/>
        <v>0</v>
      </c>
      <c r="Y28" s="33">
        <f t="shared" si="10"/>
        <v>0</v>
      </c>
      <c r="Z28" s="33">
        <f t="shared" si="10"/>
        <v>0</v>
      </c>
      <c r="AA28" s="157"/>
      <c r="AB28" s="157"/>
      <c r="AC28" s="157"/>
      <c r="AD28" s="157"/>
      <c r="AE28" s="157"/>
      <c r="AF28" s="157"/>
      <c r="AG28" s="157"/>
      <c r="AH28" s="157"/>
      <c r="AI28" s="157"/>
      <c r="AJ28" s="157"/>
      <c r="AK28" s="157"/>
      <c r="AL28" s="157"/>
      <c r="AM28" s="157"/>
      <c r="AN28" s="157"/>
      <c r="AO28" s="157"/>
      <c r="AP28" s="157"/>
      <c r="AQ28" s="157"/>
      <c r="AR28" s="157"/>
      <c r="AS28" s="157"/>
      <c r="AT28" s="157"/>
    </row>
    <row r="29" spans="1:46" ht="18" customHeight="1">
      <c r="A29" s="165"/>
      <c r="B29" s="165"/>
      <c r="C29" s="157"/>
      <c r="D29" s="166"/>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row>
    <row r="30" spans="1:46" ht="15.75" customHeight="1">
      <c r="A30" s="224" t="s">
        <v>134</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120"/>
      <c r="AK30" s="120"/>
      <c r="AL30" s="120"/>
      <c r="AM30" s="120"/>
      <c r="AN30" s="120"/>
      <c r="AO30" s="120"/>
      <c r="AP30" s="120"/>
      <c r="AQ30" s="120"/>
      <c r="AR30" s="120"/>
      <c r="AS30" s="120"/>
      <c r="AT30" s="120"/>
    </row>
    <row r="31" spans="1:46" ht="15.75" customHeight="1">
      <c r="A31" s="167"/>
      <c r="B31" s="167"/>
      <c r="C31" s="167"/>
      <c r="D31" s="168"/>
      <c r="E31" s="167"/>
      <c r="F31" s="167"/>
      <c r="G31" s="167"/>
      <c r="H31" s="167"/>
      <c r="I31" s="167"/>
      <c r="J31" s="167"/>
      <c r="K31" s="167"/>
      <c r="L31" s="167"/>
      <c r="M31" s="167"/>
      <c r="N31" s="167"/>
      <c r="O31" s="167"/>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row>
    <row r="32" spans="1:46" ht="15.75" customHeight="1">
      <c r="A32" s="167"/>
      <c r="B32" s="167"/>
      <c r="C32" s="167"/>
      <c r="D32" s="168"/>
      <c r="E32" s="167"/>
      <c r="F32" s="167"/>
      <c r="G32" s="167"/>
      <c r="H32" s="167"/>
      <c r="I32" s="167"/>
      <c r="J32" s="167"/>
      <c r="K32" s="167"/>
      <c r="L32" s="167"/>
      <c r="M32" s="167"/>
      <c r="N32" s="167"/>
      <c r="O32" s="167"/>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row>
    <row r="33" spans="1:46" ht="36.75" customHeight="1">
      <c r="A33" s="35" t="s">
        <v>107</v>
      </c>
      <c r="B33" s="36"/>
      <c r="C33" s="232" t="s">
        <v>135</v>
      </c>
      <c r="D33" s="254"/>
      <c r="E33" s="233" t="s">
        <v>136</v>
      </c>
      <c r="F33" s="254"/>
      <c r="G33" s="238" t="s">
        <v>137</v>
      </c>
      <c r="H33" s="254"/>
      <c r="I33" s="232" t="s">
        <v>138</v>
      </c>
      <c r="J33" s="254"/>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row>
    <row r="34" spans="1:46" ht="15.75" customHeight="1">
      <c r="A34" s="35" t="s">
        <v>114</v>
      </c>
      <c r="B34" s="35" t="s">
        <v>115</v>
      </c>
      <c r="C34" s="35" t="s">
        <v>116</v>
      </c>
      <c r="D34" s="37" t="s">
        <v>139</v>
      </c>
      <c r="E34" s="38" t="s">
        <v>116</v>
      </c>
      <c r="F34" s="38" t="s">
        <v>139</v>
      </c>
      <c r="G34" s="75" t="s">
        <v>116</v>
      </c>
      <c r="H34" s="75" t="s">
        <v>139</v>
      </c>
      <c r="I34" s="40" t="s">
        <v>116</v>
      </c>
      <c r="J34" s="35" t="s">
        <v>139</v>
      </c>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row>
    <row r="35" spans="1:46" ht="18" customHeight="1">
      <c r="A35" s="12" t="s">
        <v>120</v>
      </c>
      <c r="B35" s="12"/>
      <c r="C35" s="76"/>
      <c r="D35" s="77"/>
      <c r="E35" s="41"/>
      <c r="F35" s="42"/>
      <c r="G35" s="41"/>
      <c r="H35" s="42"/>
      <c r="I35" s="41"/>
      <c r="J35" s="42"/>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row>
    <row r="36" spans="1:46" ht="18" customHeight="1">
      <c r="A36" s="19" t="s">
        <v>121</v>
      </c>
      <c r="B36" s="19"/>
      <c r="C36" s="78"/>
      <c r="D36" s="79"/>
      <c r="E36" s="41"/>
      <c r="F36" s="42"/>
      <c r="G36" s="15"/>
      <c r="H36" s="18"/>
      <c r="I36" s="15"/>
      <c r="J36" s="18"/>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row>
    <row r="37" spans="1:46" ht="18" customHeight="1">
      <c r="A37" s="19" t="s">
        <v>122</v>
      </c>
      <c r="B37" s="19"/>
      <c r="C37" s="78"/>
      <c r="D37" s="79"/>
      <c r="E37" s="41"/>
      <c r="F37" s="42"/>
      <c r="G37" s="15"/>
      <c r="H37" s="18"/>
      <c r="I37" s="15"/>
      <c r="J37" s="18"/>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row>
    <row r="38" spans="1:46" ht="18" customHeight="1">
      <c r="A38" s="19" t="s">
        <v>123</v>
      </c>
      <c r="B38" s="19"/>
      <c r="C38" s="78"/>
      <c r="D38" s="79"/>
      <c r="E38" s="41"/>
      <c r="F38" s="42"/>
      <c r="G38" s="15"/>
      <c r="H38" s="18"/>
      <c r="I38" s="15"/>
      <c r="J38" s="18"/>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row>
    <row r="39" spans="1:46" ht="18" customHeight="1">
      <c r="A39" s="19" t="s">
        <v>124</v>
      </c>
      <c r="B39" s="19"/>
      <c r="C39" s="78"/>
      <c r="D39" s="79"/>
      <c r="E39" s="41"/>
      <c r="F39" s="42"/>
      <c r="G39" s="15"/>
      <c r="H39" s="18"/>
      <c r="I39" s="15"/>
      <c r="J39" s="18"/>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row>
    <row r="40" spans="1:46" ht="18" customHeight="1">
      <c r="A40" s="19" t="s">
        <v>125</v>
      </c>
      <c r="B40" s="19"/>
      <c r="C40" s="78"/>
      <c r="D40" s="79"/>
      <c r="E40" s="41"/>
      <c r="F40" s="42"/>
      <c r="G40" s="15"/>
      <c r="H40" s="18"/>
      <c r="I40" s="15"/>
      <c r="J40" s="18"/>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row>
    <row r="41" spans="1:46" ht="18" customHeight="1">
      <c r="A41" s="12" t="s">
        <v>126</v>
      </c>
      <c r="B41" s="12"/>
      <c r="C41" s="78"/>
      <c r="D41" s="79"/>
      <c r="E41" s="41"/>
      <c r="F41" s="42"/>
      <c r="G41" s="15"/>
      <c r="H41" s="18"/>
      <c r="I41" s="15"/>
      <c r="J41" s="18"/>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row>
    <row r="42" spans="1:46" ht="18" customHeight="1">
      <c r="A42" s="19" t="s">
        <v>127</v>
      </c>
      <c r="B42" s="19"/>
      <c r="C42" s="78"/>
      <c r="D42" s="79"/>
      <c r="E42" s="41"/>
      <c r="F42" s="42"/>
      <c r="G42" s="15"/>
      <c r="H42" s="18"/>
      <c r="I42" s="15"/>
      <c r="J42" s="18"/>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row>
    <row r="43" spans="1:46" ht="18" customHeight="1">
      <c r="A43" s="12" t="s">
        <v>128</v>
      </c>
      <c r="B43" s="12"/>
      <c r="C43" s="78"/>
      <c r="D43" s="79"/>
      <c r="E43" s="41"/>
      <c r="F43" s="42"/>
      <c r="G43" s="15"/>
      <c r="H43" s="18"/>
      <c r="I43" s="15"/>
      <c r="J43" s="18"/>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row>
    <row r="44" spans="1:46" ht="18" customHeight="1">
      <c r="A44" s="19" t="s">
        <v>129</v>
      </c>
      <c r="B44" s="19"/>
      <c r="C44" s="78"/>
      <c r="D44" s="79"/>
      <c r="E44" s="41"/>
      <c r="F44" s="42"/>
      <c r="G44" s="15"/>
      <c r="H44" s="18"/>
      <c r="I44" s="15"/>
      <c r="J44" s="18"/>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row>
    <row r="45" spans="1:46" ht="18" customHeight="1">
      <c r="A45" s="12" t="s">
        <v>130</v>
      </c>
      <c r="B45" s="12"/>
      <c r="C45" s="78"/>
      <c r="D45" s="79"/>
      <c r="E45" s="41"/>
      <c r="F45" s="42"/>
      <c r="G45" s="15"/>
      <c r="H45" s="18"/>
      <c r="I45" s="15"/>
      <c r="J45" s="18"/>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row>
    <row r="46" spans="1:46" ht="18" customHeight="1">
      <c r="A46" s="19" t="s">
        <v>131</v>
      </c>
      <c r="B46" s="19"/>
      <c r="C46" s="78"/>
      <c r="D46" s="18"/>
      <c r="E46" s="41"/>
      <c r="F46" s="42"/>
      <c r="G46" s="15"/>
      <c r="H46" s="18"/>
      <c r="I46" s="15"/>
      <c r="J46" s="18"/>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row>
    <row r="47" spans="1:46" ht="18" customHeight="1">
      <c r="A47" s="43" t="s">
        <v>132</v>
      </c>
      <c r="B47" s="43"/>
      <c r="C47" s="44">
        <f t="shared" ref="C47:J47" si="11">IF(SUM(C35:C46)=0,0,SUM(C35:C46))</f>
        <v>0</v>
      </c>
      <c r="D47" s="37">
        <f t="shared" si="11"/>
        <v>0</v>
      </c>
      <c r="E47" s="38">
        <f t="shared" si="11"/>
        <v>0</v>
      </c>
      <c r="F47" s="45">
        <f t="shared" si="11"/>
        <v>0</v>
      </c>
      <c r="G47" s="75">
        <f t="shared" si="11"/>
        <v>0</v>
      </c>
      <c r="H47" s="80">
        <f t="shared" si="11"/>
        <v>0</v>
      </c>
      <c r="I47" s="46">
        <f t="shared" si="11"/>
        <v>0</v>
      </c>
      <c r="J47" s="47">
        <f t="shared" si="11"/>
        <v>0</v>
      </c>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1:46" ht="18" customHeight="1">
      <c r="A48" s="43" t="s">
        <v>140</v>
      </c>
      <c r="B48" s="43"/>
      <c r="C48" s="44">
        <f t="shared" ref="C48:J48" si="12">IF(SUM(C35:C46)&gt;0,AVERAGE(C35:C46),0)</f>
        <v>0</v>
      </c>
      <c r="D48" s="44">
        <f t="shared" si="12"/>
        <v>0</v>
      </c>
      <c r="E48" s="44">
        <f t="shared" si="12"/>
        <v>0</v>
      </c>
      <c r="F48" s="44">
        <f t="shared" si="12"/>
        <v>0</v>
      </c>
      <c r="G48" s="44">
        <f t="shared" si="12"/>
        <v>0</v>
      </c>
      <c r="H48" s="44">
        <f t="shared" si="12"/>
        <v>0</v>
      </c>
      <c r="I48" s="44">
        <f t="shared" si="12"/>
        <v>0</v>
      </c>
      <c r="J48" s="44">
        <f t="shared" si="12"/>
        <v>0</v>
      </c>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spans="1:46" ht="18" customHeight="1">
      <c r="A49" s="145"/>
      <c r="B49" s="145"/>
      <c r="C49" s="120"/>
      <c r="D49" s="162"/>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spans="1:46" ht="15.75" customHeight="1">
      <c r="A50" s="224" t="s">
        <v>141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row>
    <row r="51" spans="1:46" ht="15.75" customHeight="1">
      <c r="A51" s="120"/>
      <c r="B51" s="120"/>
      <c r="C51" s="120"/>
      <c r="D51" s="162"/>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spans="1:46" ht="15.75" customHeight="1">
      <c r="A52" s="120"/>
      <c r="B52" s="120"/>
      <c r="C52" s="120"/>
      <c r="D52" s="162"/>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spans="1:46" ht="19.5" customHeight="1">
      <c r="A53" s="48" t="s">
        <v>107</v>
      </c>
      <c r="B53" s="171"/>
      <c r="C53" s="228" t="s">
        <v>108</v>
      </c>
      <c r="D53" s="259"/>
      <c r="E53" s="259"/>
      <c r="F53" s="260"/>
      <c r="G53" s="229" t="s">
        <v>142</v>
      </c>
      <c r="H53" s="259"/>
      <c r="I53" s="259"/>
      <c r="J53" s="260"/>
      <c r="K53" s="228" t="s">
        <v>110</v>
      </c>
      <c r="L53" s="259"/>
      <c r="M53" s="259"/>
      <c r="N53" s="260"/>
      <c r="O53" s="229" t="s">
        <v>143</v>
      </c>
      <c r="P53" s="259"/>
      <c r="Q53" s="259"/>
      <c r="R53" s="260"/>
      <c r="S53" s="228" t="s">
        <v>144</v>
      </c>
      <c r="T53" s="259"/>
      <c r="U53" s="259"/>
      <c r="V53" s="260"/>
      <c r="W53" s="230" t="s">
        <v>145</v>
      </c>
      <c r="X53" s="259"/>
      <c r="Y53" s="259"/>
      <c r="Z53" s="259"/>
      <c r="AA53" s="163"/>
      <c r="AB53" s="163"/>
      <c r="AC53" s="163"/>
      <c r="AD53" s="163"/>
      <c r="AE53" s="163"/>
      <c r="AF53" s="163"/>
      <c r="AG53" s="163"/>
      <c r="AH53" s="163"/>
      <c r="AI53" s="163"/>
      <c r="AJ53" s="163"/>
      <c r="AK53" s="163"/>
      <c r="AL53" s="163"/>
      <c r="AM53" s="163"/>
      <c r="AN53" s="163"/>
      <c r="AO53" s="163"/>
      <c r="AP53" s="163"/>
      <c r="AQ53" s="163"/>
      <c r="AR53" s="163"/>
      <c r="AS53" s="163"/>
      <c r="AT53" s="163"/>
    </row>
    <row r="54" spans="1:46" ht="15.75" customHeight="1">
      <c r="A54" s="49" t="s">
        <v>146</v>
      </c>
      <c r="B54" s="50" t="s">
        <v>115</v>
      </c>
      <c r="C54" s="51" t="s">
        <v>116</v>
      </c>
      <c r="D54" s="52" t="s">
        <v>139</v>
      </c>
      <c r="E54" s="53" t="s">
        <v>118</v>
      </c>
      <c r="F54" s="81" t="s">
        <v>147</v>
      </c>
      <c r="G54" s="54" t="s">
        <v>148</v>
      </c>
      <c r="H54" s="55" t="s">
        <v>149</v>
      </c>
      <c r="I54" s="55" t="s">
        <v>118</v>
      </c>
      <c r="J54" s="55" t="s">
        <v>147</v>
      </c>
      <c r="K54" s="51" t="s">
        <v>116</v>
      </c>
      <c r="L54" s="53" t="s">
        <v>139</v>
      </c>
      <c r="M54" s="53" t="s">
        <v>118</v>
      </c>
      <c r="N54" s="53" t="s">
        <v>147</v>
      </c>
      <c r="O54" s="54" t="s">
        <v>150</v>
      </c>
      <c r="P54" s="55" t="s">
        <v>149</v>
      </c>
      <c r="Q54" s="55" t="s">
        <v>118</v>
      </c>
      <c r="R54" s="55" t="s">
        <v>147</v>
      </c>
      <c r="S54" s="51" t="s">
        <v>116</v>
      </c>
      <c r="T54" s="53" t="s">
        <v>139</v>
      </c>
      <c r="U54" s="53" t="s">
        <v>118</v>
      </c>
      <c r="V54" s="53" t="s">
        <v>147</v>
      </c>
      <c r="W54" s="8" t="s">
        <v>116</v>
      </c>
      <c r="X54" s="10" t="s">
        <v>139</v>
      </c>
      <c r="Y54" s="10" t="s">
        <v>118</v>
      </c>
      <c r="Z54" s="10" t="s">
        <v>147</v>
      </c>
      <c r="AA54" s="163"/>
      <c r="AB54" s="163"/>
      <c r="AC54" s="163"/>
      <c r="AD54" s="163"/>
      <c r="AE54" s="163"/>
      <c r="AF54" s="163"/>
      <c r="AG54" s="163"/>
      <c r="AH54" s="163"/>
      <c r="AI54" s="163"/>
      <c r="AJ54" s="163"/>
      <c r="AK54" s="163"/>
      <c r="AL54" s="163"/>
      <c r="AM54" s="163"/>
      <c r="AN54" s="163"/>
      <c r="AO54" s="163"/>
      <c r="AP54" s="163"/>
      <c r="AQ54" s="163"/>
      <c r="AR54" s="163"/>
      <c r="AS54" s="163"/>
      <c r="AT54" s="163"/>
    </row>
    <row r="55" spans="1:46" ht="18" customHeight="1">
      <c r="A55" s="56" t="s">
        <v>151</v>
      </c>
      <c r="B55" s="57"/>
      <c r="C55" s="58">
        <f t="shared" ref="C55:D55" si="13">+C27</f>
        <v>0</v>
      </c>
      <c r="D55" s="18">
        <f t="shared" si="13"/>
        <v>0</v>
      </c>
      <c r="E55" s="16">
        <f>E27</f>
        <v>0</v>
      </c>
      <c r="F55" s="82">
        <f>E28</f>
        <v>0</v>
      </c>
      <c r="G55" s="58">
        <f>+G27+W27</f>
        <v>0</v>
      </c>
      <c r="H55" s="18">
        <f t="shared" ref="H55:I55" si="14">H27+X27</f>
        <v>0</v>
      </c>
      <c r="I55" s="16">
        <f t="shared" si="14"/>
        <v>0</v>
      </c>
      <c r="J55" s="16">
        <f>AVERAGE(J28,Z28)</f>
        <v>0</v>
      </c>
      <c r="K55" s="58">
        <f>+K27</f>
        <v>0</v>
      </c>
      <c r="L55" s="18">
        <f t="shared" ref="L55:M55" si="15">L27</f>
        <v>0</v>
      </c>
      <c r="M55" s="16">
        <f t="shared" si="15"/>
        <v>0</v>
      </c>
      <c r="N55" s="16">
        <f>N28</f>
        <v>0</v>
      </c>
      <c r="O55" s="58">
        <f>+O27</f>
        <v>0</v>
      </c>
      <c r="P55" s="18">
        <f t="shared" ref="P55:Q55" si="16">P27</f>
        <v>0</v>
      </c>
      <c r="Q55" s="16">
        <f t="shared" si="16"/>
        <v>0</v>
      </c>
      <c r="R55" s="16">
        <f>R28</f>
        <v>0</v>
      </c>
      <c r="S55" s="59">
        <f>+S27</f>
        <v>0</v>
      </c>
      <c r="T55" s="18">
        <f t="shared" ref="T55:U55" si="17">T27</f>
        <v>0</v>
      </c>
      <c r="U55" s="16">
        <f t="shared" si="17"/>
        <v>0</v>
      </c>
      <c r="V55" s="16">
        <f>V28</f>
        <v>0</v>
      </c>
      <c r="W55" s="60" t="s">
        <v>152</v>
      </c>
      <c r="X55" s="61" t="s">
        <v>152</v>
      </c>
      <c r="Y55" s="62" t="s">
        <v>152</v>
      </c>
      <c r="Z55" s="62" t="s">
        <v>152</v>
      </c>
      <c r="AA55" s="163"/>
      <c r="AB55" s="163"/>
      <c r="AC55" s="163"/>
      <c r="AD55" s="163"/>
      <c r="AE55" s="163"/>
      <c r="AF55" s="163"/>
      <c r="AG55" s="163"/>
      <c r="AH55" s="163"/>
      <c r="AI55" s="163"/>
      <c r="AJ55" s="163"/>
      <c r="AK55" s="163"/>
      <c r="AL55" s="163"/>
      <c r="AM55" s="163"/>
      <c r="AN55" s="163"/>
      <c r="AO55" s="163"/>
      <c r="AP55" s="163"/>
      <c r="AQ55" s="163"/>
      <c r="AR55" s="163"/>
      <c r="AS55" s="163"/>
      <c r="AT55" s="163"/>
    </row>
    <row r="56" spans="1:46" ht="18" customHeight="1">
      <c r="A56" s="56" t="s">
        <v>153</v>
      </c>
      <c r="B56" s="57"/>
      <c r="C56" s="58">
        <f t="shared" ref="C56:D56" si="18">C47</f>
        <v>0</v>
      </c>
      <c r="D56" s="18">
        <f t="shared" si="18"/>
        <v>0</v>
      </c>
      <c r="E56" s="63" t="s">
        <v>154</v>
      </c>
      <c r="F56" s="82" t="s">
        <v>155</v>
      </c>
      <c r="G56" s="58">
        <f t="shared" ref="G56:H56" si="19">+E47</f>
        <v>0</v>
      </c>
      <c r="H56" s="18">
        <f t="shared" si="19"/>
        <v>0</v>
      </c>
      <c r="I56" s="16" t="s">
        <v>156</v>
      </c>
      <c r="J56" s="16" t="s">
        <v>155</v>
      </c>
      <c r="K56" s="58">
        <f t="shared" ref="K56:L56" si="20">G47</f>
        <v>0</v>
      </c>
      <c r="L56" s="64">
        <f t="shared" si="20"/>
        <v>0</v>
      </c>
      <c r="M56" s="16" t="s">
        <v>155</v>
      </c>
      <c r="N56" s="16" t="s">
        <v>155</v>
      </c>
      <c r="O56" s="58" t="s">
        <v>152</v>
      </c>
      <c r="P56" s="18" t="s">
        <v>155</v>
      </c>
      <c r="Q56" s="16" t="s">
        <v>155</v>
      </c>
      <c r="R56" s="16" t="s">
        <v>155</v>
      </c>
      <c r="S56" s="59" t="s">
        <v>152</v>
      </c>
      <c r="T56" s="18" t="s">
        <v>155</v>
      </c>
      <c r="U56" s="16" t="s">
        <v>155</v>
      </c>
      <c r="V56" s="16" t="s">
        <v>155</v>
      </c>
      <c r="W56" s="60">
        <f t="shared" ref="W56:X56" si="21">+I47</f>
        <v>0</v>
      </c>
      <c r="X56" s="61">
        <f t="shared" si="21"/>
        <v>0</v>
      </c>
      <c r="Y56" s="62" t="s">
        <v>152</v>
      </c>
      <c r="Z56" s="62" t="s">
        <v>152</v>
      </c>
      <c r="AA56" s="163"/>
      <c r="AB56" s="163"/>
      <c r="AC56" s="163"/>
      <c r="AD56" s="163"/>
      <c r="AE56" s="163"/>
      <c r="AF56" s="163"/>
      <c r="AG56" s="163"/>
      <c r="AH56" s="163"/>
      <c r="AI56" s="163"/>
      <c r="AJ56" s="163"/>
      <c r="AK56" s="163"/>
      <c r="AL56" s="163"/>
      <c r="AM56" s="163"/>
      <c r="AN56" s="163"/>
      <c r="AO56" s="163"/>
      <c r="AP56" s="163"/>
      <c r="AQ56" s="163"/>
      <c r="AR56" s="163"/>
      <c r="AS56" s="163"/>
      <c r="AT56" s="163"/>
    </row>
    <row r="57" spans="1:46" ht="18" customHeight="1">
      <c r="A57" s="56" t="s">
        <v>157</v>
      </c>
      <c r="B57" s="57"/>
      <c r="C57" s="65">
        <f t="shared" ref="C57:E57" si="22">SUM(C55:C56)</f>
        <v>0</v>
      </c>
      <c r="D57" s="66">
        <f t="shared" si="22"/>
        <v>0</v>
      </c>
      <c r="E57" s="67">
        <f t="shared" si="22"/>
        <v>0</v>
      </c>
      <c r="F57" s="83" t="s">
        <v>155</v>
      </c>
      <c r="G57" s="68">
        <f t="shared" ref="G57:I57" si="23">SUM(G55:G56)</f>
        <v>0</v>
      </c>
      <c r="H57" s="69">
        <f t="shared" si="23"/>
        <v>0</v>
      </c>
      <c r="I57" s="70">
        <f t="shared" si="23"/>
        <v>0</v>
      </c>
      <c r="J57" s="70" t="s">
        <v>155</v>
      </c>
      <c r="K57" s="65">
        <f t="shared" ref="K57:M57" si="24">SUM(K55:K56)</f>
        <v>0</v>
      </c>
      <c r="L57" s="66">
        <f t="shared" si="24"/>
        <v>0</v>
      </c>
      <c r="M57" s="67">
        <f t="shared" si="24"/>
        <v>0</v>
      </c>
      <c r="N57" s="67" t="s">
        <v>155</v>
      </c>
      <c r="O57" s="68">
        <f t="shared" ref="O57:Q57" si="25">SUM(O55:O56)</f>
        <v>0</v>
      </c>
      <c r="P57" s="69">
        <f t="shared" si="25"/>
        <v>0</v>
      </c>
      <c r="Q57" s="68">
        <f t="shared" si="25"/>
        <v>0</v>
      </c>
      <c r="R57" s="70" t="s">
        <v>155</v>
      </c>
      <c r="S57" s="71" t="str">
        <f t="shared" ref="S57:U57" si="26">IF(SUM(S55:S56)=0,"",SUM(S55:S56))</f>
        <v/>
      </c>
      <c r="T57" s="72" t="str">
        <f t="shared" si="26"/>
        <v/>
      </c>
      <c r="U57" s="67" t="str">
        <f t="shared" si="26"/>
        <v/>
      </c>
      <c r="V57" s="67" t="s">
        <v>155</v>
      </c>
      <c r="W57" s="26">
        <f t="shared" ref="W57:Z57" si="27">SUM(W55:W56)</f>
        <v>0</v>
      </c>
      <c r="X57" s="73">
        <f t="shared" si="27"/>
        <v>0</v>
      </c>
      <c r="Y57" s="27">
        <f t="shared" si="27"/>
        <v>0</v>
      </c>
      <c r="Z57" s="27">
        <f t="shared" si="27"/>
        <v>0</v>
      </c>
      <c r="AA57" s="163"/>
      <c r="AB57" s="163"/>
      <c r="AC57" s="163"/>
      <c r="AD57" s="163"/>
      <c r="AE57" s="163"/>
      <c r="AF57" s="163"/>
      <c r="AG57" s="163"/>
      <c r="AH57" s="163"/>
      <c r="AI57" s="163"/>
      <c r="AJ57" s="163"/>
      <c r="AK57" s="163"/>
      <c r="AL57" s="163"/>
      <c r="AM57" s="163"/>
      <c r="AN57" s="163"/>
      <c r="AO57" s="163"/>
      <c r="AP57" s="163"/>
      <c r="AQ57" s="163"/>
      <c r="AR57" s="163"/>
      <c r="AS57" s="163"/>
      <c r="AT57" s="163"/>
    </row>
    <row r="58" spans="1:46" ht="18" customHeight="1">
      <c r="A58" s="120" t="s">
        <v>158</v>
      </c>
      <c r="B58" s="120"/>
      <c r="C58" s="120"/>
      <c r="D58" s="162"/>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ht="18" customHeight="1">
      <c r="A59" s="120"/>
      <c r="B59" s="120"/>
      <c r="C59" s="120"/>
      <c r="D59" s="162"/>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8" customHeight="1">
      <c r="A60" s="120"/>
      <c r="B60" s="120"/>
      <c r="C60" s="120"/>
      <c r="D60" s="162"/>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9.5" customHeight="1">
      <c r="A61" s="224" t="s">
        <v>159</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155"/>
      <c r="AC61" s="155"/>
      <c r="AD61" s="155"/>
      <c r="AE61" s="155"/>
      <c r="AF61" s="155"/>
      <c r="AG61" s="155"/>
      <c r="AH61" s="155"/>
      <c r="AI61" s="172"/>
      <c r="AJ61" s="172"/>
      <c r="AK61" s="172"/>
      <c r="AL61" s="172"/>
      <c r="AM61" s="172"/>
      <c r="AN61" s="172"/>
      <c r="AO61" s="172"/>
      <c r="AP61" s="172"/>
      <c r="AQ61" s="172"/>
      <c r="AR61" s="172"/>
      <c r="AS61" s="120"/>
      <c r="AT61" s="120"/>
    </row>
    <row r="62" spans="1:46" ht="19.5" customHeight="1">
      <c r="A62" s="120"/>
      <c r="B62" s="120"/>
      <c r="C62" s="120"/>
      <c r="D62" s="162"/>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row>
    <row r="63" spans="1:46" ht="19.5" customHeight="1">
      <c r="A63" s="120"/>
      <c r="B63" s="120"/>
      <c r="C63" s="120"/>
      <c r="D63" s="162"/>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spans="1:46" ht="19.5" customHeight="1">
      <c r="A64" s="120"/>
      <c r="B64" s="120"/>
      <c r="C64" s="120"/>
      <c r="D64" s="162"/>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spans="1:46" ht="19.5" customHeight="1">
      <c r="A65" s="120"/>
      <c r="B65" s="120"/>
      <c r="C65" s="120"/>
      <c r="D65" s="162"/>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spans="1:46" ht="19.5" customHeight="1">
      <c r="A66" s="120"/>
      <c r="B66" s="120"/>
      <c r="C66" s="120"/>
      <c r="D66" s="162"/>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spans="1:46" ht="19.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spans="1:46" ht="19.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spans="1:46" ht="19.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spans="1:46" ht="19.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spans="1:46" ht="19.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spans="1:46" ht="19.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spans="1:46" ht="19.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spans="1:46" ht="19.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spans="1:46" ht="19.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spans="1:46" ht="19.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spans="1:46" ht="19.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spans="1:46" ht="19.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spans="1:46" ht="19.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spans="1:46" ht="19.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spans="1:46" ht="19.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spans="1:46" ht="19.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spans="1:46" ht="19.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spans="1:46" ht="19.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spans="1:46" ht="19.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spans="1:46" ht="19.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spans="1:46" ht="19.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spans="1:46" ht="19.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spans="1:46" ht="19.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spans="1:46" ht="19.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spans="1:46" ht="19.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spans="1:46" ht="19.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spans="1:46" ht="19.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spans="1:46" ht="19.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spans="1:46" ht="19.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spans="1:46" ht="19.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spans="1:46" ht="19.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spans="1:46" ht="19.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spans="1:46" ht="19.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spans="1:46" ht="19.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spans="1:46" ht="19.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spans="1:46" ht="19.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spans="1:46" ht="19.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spans="1:46" ht="19.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spans="1:46" ht="19.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spans="1:46" ht="19.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spans="1:46" ht="19.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spans="1:46" ht="19.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spans="1:46" ht="19.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spans="1:46" ht="19.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spans="1:46" ht="19.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spans="1:46" ht="19.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spans="1:46" ht="19.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spans="1:46" ht="19.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spans="1:46" ht="19.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spans="1:46" ht="19.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spans="1:46" ht="19.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spans="1:46" ht="19.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spans="1:46" ht="19.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spans="1:46" ht="19.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spans="1:46" ht="19.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spans="1:46" ht="19.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spans="1:46" ht="19.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spans="1:46" ht="19.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spans="1:46" ht="19.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spans="1:46" ht="19.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spans="1:46" ht="19.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spans="1:46" ht="19.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spans="1:46" ht="19.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spans="1:46" ht="19.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spans="1:46" ht="19.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spans="1:46" ht="19.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spans="1:46" ht="19.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spans="1:46" ht="19.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spans="1:46" ht="19.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spans="1:46" ht="19.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spans="1:46" ht="19.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spans="1:46" ht="19.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spans="1:46" ht="19.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spans="1:46" ht="19.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spans="1:46" ht="19.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spans="1:46" ht="19.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spans="1:46" ht="19.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spans="1:46" ht="19.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spans="1:46" ht="19.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spans="1:46" ht="19.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spans="1:46" ht="19.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spans="1:46" ht="19.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spans="1:46" ht="19.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spans="1:46" ht="19.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spans="1:46" ht="19.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spans="1:46" ht="19.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spans="1:46" ht="19.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spans="1:46" ht="19.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spans="1:46" ht="19.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spans="1:46" ht="19.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spans="1:46" ht="19.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spans="1:46" ht="19.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spans="1:46" ht="19.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spans="1:46" ht="19.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spans="1:46" ht="19.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spans="1:46" ht="19.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spans="1:46" ht="19.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spans="1:46" ht="19.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spans="1:46" ht="19.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spans="1:46" ht="19.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spans="1:46" ht="19.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spans="1:46" ht="19.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spans="1:46" ht="19.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spans="1:46" ht="19.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spans="1:46" ht="19.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spans="1:46" ht="19.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spans="1:46" ht="19.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spans="1:46" ht="19.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spans="1:46" ht="19.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spans="1:46" ht="19.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spans="1:46" ht="19.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spans="1:46" ht="19.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spans="1:46" ht="19.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spans="1:46" ht="19.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spans="1:46" ht="19.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spans="1:46" ht="19.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spans="1:46" ht="19.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spans="1:46" ht="19.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spans="1:46" ht="19.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spans="1:46" ht="19.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spans="1:46" ht="19.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spans="1:46" ht="19.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spans="1:46" ht="19.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spans="1:46" ht="19.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spans="1:46" ht="19.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spans="1:46" ht="19.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spans="1:46" ht="19.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spans="1:46" ht="19.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spans="1:46" ht="19.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spans="1:46" ht="19.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spans="1:46" ht="19.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spans="1:46" ht="19.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spans="1:46" ht="19.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spans="1:46" ht="19.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spans="1:46" ht="19.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spans="1:46" ht="19.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spans="1:46" ht="19.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spans="1:46" ht="19.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spans="1:46" ht="19.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spans="1:46" ht="19.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spans="1:46" ht="19.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spans="1:46" ht="19.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spans="1:46" ht="19.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spans="1:46" ht="19.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spans="1:46" ht="19.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spans="1:46" ht="19.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spans="1:46" ht="19.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spans="1:46" ht="19.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spans="1:46" ht="19.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spans="1:46" ht="19.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spans="1:46" ht="19.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spans="1:46" ht="19.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spans="1:46" ht="19.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spans="1:46" ht="19.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spans="1:46" ht="19.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spans="1:46" ht="19.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spans="1:46" ht="19.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spans="1:46" ht="19.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spans="1:46" ht="19.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spans="1:46" ht="19.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spans="1:46" ht="19.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spans="1:46" ht="19.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spans="1:46" ht="19.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spans="1:46" ht="19.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spans="1:46" ht="19.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spans="1:46" ht="19.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spans="1:46" ht="19.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spans="1:46" ht="19.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spans="1:46" ht="19.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spans="1:46" ht="19.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spans="1:46" ht="19.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spans="1:46" ht="19.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spans="1:46" ht="19.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spans="1:46" ht="19.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spans="1:46" ht="19.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spans="1:46" ht="19.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spans="1:46" ht="19.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spans="1:46" ht="19.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spans="1:46" ht="19.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spans="1:46" ht="19.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spans="1:46" ht="19.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spans="1:46" ht="19.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spans="1:46" ht="19.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spans="1:46" ht="19.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spans="1:46" ht="19.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spans="1:46" ht="19.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spans="1:46" ht="19.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spans="1:46" ht="19.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spans="1:46" ht="19.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spans="1:46" ht="19.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spans="1:46" ht="19.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spans="1:46" ht="19.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spans="1:46" ht="19.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spans="1:46" ht="19.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spans="1:46" ht="19.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spans="1:46" ht="15.75" customHeight="1">
      <c r="A262" s="120"/>
      <c r="B262" s="120"/>
      <c r="C262" s="120"/>
      <c r="D262" s="162"/>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spans="1:46" ht="15.75" customHeight="1">
      <c r="A263" s="120"/>
      <c r="B263" s="120"/>
      <c r="C263" s="120"/>
      <c r="D263" s="162"/>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spans="1:46" ht="15.75" customHeight="1">
      <c r="A264" s="120"/>
      <c r="B264" s="120"/>
      <c r="C264" s="120"/>
      <c r="D264" s="162"/>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spans="1:46" ht="15.75" customHeight="1">
      <c r="A265" s="120"/>
      <c r="B265" s="120"/>
      <c r="C265" s="120"/>
      <c r="D265" s="162"/>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spans="1:46" ht="15.75" customHeight="1">
      <c r="A266" s="120"/>
      <c r="B266" s="120"/>
      <c r="C266" s="120"/>
      <c r="D266" s="162"/>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spans="1:46" ht="15.75" customHeight="1">
      <c r="A267" s="120"/>
      <c r="B267" s="120"/>
      <c r="C267" s="120"/>
      <c r="D267" s="162"/>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spans="1:46" ht="15.75" customHeight="1">
      <c r="A268" s="120"/>
      <c r="B268" s="120"/>
      <c r="C268" s="120"/>
      <c r="D268" s="162"/>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spans="1:46" ht="15.75" customHeight="1">
      <c r="A269" s="120"/>
      <c r="B269" s="120"/>
      <c r="C269" s="120"/>
      <c r="D269" s="162"/>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spans="1:46" ht="15.75" customHeight="1">
      <c r="A270" s="120"/>
      <c r="B270" s="120"/>
      <c r="C270" s="120"/>
      <c r="D270" s="162"/>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spans="1:46" ht="15.75" customHeight="1">
      <c r="A271" s="120"/>
      <c r="B271" s="120"/>
      <c r="C271" s="120"/>
      <c r="D271" s="162"/>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spans="1:46" ht="15.75" customHeight="1">
      <c r="A272" s="120"/>
      <c r="B272" s="120"/>
      <c r="C272" s="120"/>
      <c r="D272" s="162"/>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spans="1:46" ht="15.75" customHeight="1">
      <c r="A273" s="120"/>
      <c r="B273" s="120"/>
      <c r="C273" s="120"/>
      <c r="D273" s="162"/>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spans="1:46" ht="15.75" customHeight="1">
      <c r="A274" s="120"/>
      <c r="B274" s="120"/>
      <c r="C274" s="120"/>
      <c r="D274" s="162"/>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spans="1:46" ht="15.75" customHeight="1">
      <c r="A275" s="120"/>
      <c r="B275" s="120"/>
      <c r="C275" s="120"/>
      <c r="D275" s="162"/>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spans="1:46" ht="15.75" customHeight="1">
      <c r="A276" s="120"/>
      <c r="B276" s="120"/>
      <c r="C276" s="120"/>
      <c r="D276" s="162"/>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spans="1:46" ht="15.75" customHeight="1">
      <c r="A277" s="120"/>
      <c r="B277" s="120"/>
      <c r="C277" s="120"/>
      <c r="D277" s="162"/>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spans="1:46" ht="15.75" customHeight="1">
      <c r="A278" s="120"/>
      <c r="B278" s="120"/>
      <c r="C278" s="120"/>
      <c r="D278" s="162"/>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spans="1:46" ht="15.75" customHeight="1">
      <c r="A279" s="120"/>
      <c r="B279" s="120"/>
      <c r="C279" s="120"/>
      <c r="D279" s="162"/>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spans="1:46" ht="15.75" customHeight="1">
      <c r="A280" s="120"/>
      <c r="B280" s="120"/>
      <c r="C280" s="120"/>
      <c r="D280" s="162"/>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spans="1:46" ht="15.75" customHeight="1">
      <c r="A281" s="120"/>
      <c r="B281" s="120"/>
      <c r="C281" s="120"/>
      <c r="D281" s="162"/>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spans="1:46" ht="15.75" customHeight="1">
      <c r="A282" s="120"/>
      <c r="B282" s="120"/>
      <c r="C282" s="120"/>
      <c r="D282" s="162"/>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spans="1:46" ht="15.75" customHeight="1">
      <c r="A283" s="120"/>
      <c r="B283" s="120"/>
      <c r="C283" s="120"/>
      <c r="D283" s="162"/>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spans="1:46" ht="15.75" customHeight="1">
      <c r="A284" s="120"/>
      <c r="B284" s="120"/>
      <c r="C284" s="120"/>
      <c r="D284" s="162"/>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spans="1:46" ht="15.75" customHeight="1">
      <c r="A285" s="120"/>
      <c r="B285" s="120"/>
      <c r="C285" s="120"/>
      <c r="D285" s="162"/>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spans="1:46" ht="15.75" customHeight="1">
      <c r="A286" s="120"/>
      <c r="B286" s="120"/>
      <c r="C286" s="120"/>
      <c r="D286" s="162"/>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spans="1:46" ht="15.75" customHeight="1">
      <c r="A287" s="120"/>
      <c r="B287" s="120"/>
      <c r="C287" s="120"/>
      <c r="D287" s="162"/>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spans="1:46" ht="15.75" customHeight="1">
      <c r="A288" s="120"/>
      <c r="B288" s="120"/>
      <c r="C288" s="120"/>
      <c r="D288" s="162"/>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spans="1:46" ht="15.75" customHeight="1">
      <c r="A289" s="120"/>
      <c r="B289" s="120"/>
      <c r="C289" s="120"/>
      <c r="D289" s="162"/>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spans="1:46" ht="15.75" customHeight="1">
      <c r="A290" s="120"/>
      <c r="B290" s="120"/>
      <c r="C290" s="120"/>
      <c r="D290" s="162"/>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spans="1:46" ht="15.75" customHeight="1">
      <c r="A291" s="120"/>
      <c r="B291" s="120"/>
      <c r="C291" s="120"/>
      <c r="D291" s="162"/>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spans="1:46" ht="15.75" customHeight="1">
      <c r="A292" s="120"/>
      <c r="B292" s="120"/>
      <c r="C292" s="120"/>
      <c r="D292" s="162"/>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spans="1:46" ht="15.75" customHeight="1">
      <c r="A293" s="120"/>
      <c r="B293" s="120"/>
      <c r="C293" s="120"/>
      <c r="D293" s="162"/>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spans="1:46" ht="15.75" customHeight="1">
      <c r="A294" s="120"/>
      <c r="B294" s="120"/>
      <c r="C294" s="120"/>
      <c r="D294" s="162"/>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spans="1:46" ht="15.75" customHeight="1">
      <c r="A295" s="120"/>
      <c r="B295" s="120"/>
      <c r="C295" s="120"/>
      <c r="D295" s="162"/>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spans="1:46" ht="15.75" customHeight="1">
      <c r="A296" s="120"/>
      <c r="B296" s="120"/>
      <c r="C296" s="120"/>
      <c r="D296" s="162"/>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spans="1:46" ht="15.75" customHeight="1">
      <c r="A297" s="120"/>
      <c r="B297" s="120"/>
      <c r="C297" s="120"/>
      <c r="D297" s="162"/>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spans="1:46" ht="15.75" customHeight="1">
      <c r="A298" s="120"/>
      <c r="B298" s="120"/>
      <c r="C298" s="120"/>
      <c r="D298" s="162"/>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spans="1:46" ht="15.75" customHeight="1">
      <c r="A299" s="120"/>
      <c r="B299" s="120"/>
      <c r="C299" s="120"/>
      <c r="D299" s="162"/>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spans="1:46" ht="15.75" customHeight="1">
      <c r="A300" s="120"/>
      <c r="B300" s="120"/>
      <c r="C300" s="120"/>
      <c r="D300" s="162"/>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spans="1:46" ht="15.75" customHeight="1">
      <c r="A301" s="120"/>
      <c r="B301" s="120"/>
      <c r="C301" s="120"/>
      <c r="D301" s="162"/>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spans="1:46" ht="15.75" customHeight="1">
      <c r="A302" s="120"/>
      <c r="B302" s="120"/>
      <c r="C302" s="120"/>
      <c r="D302" s="162"/>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spans="1:46" ht="15.75" customHeight="1">
      <c r="A303" s="120"/>
      <c r="B303" s="120"/>
      <c r="C303" s="120"/>
      <c r="D303" s="162"/>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spans="1:46" ht="15.75" customHeight="1">
      <c r="A304" s="120"/>
      <c r="B304" s="120"/>
      <c r="C304" s="120"/>
      <c r="D304" s="162"/>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spans="1:46" ht="15.75" customHeight="1">
      <c r="A305" s="120"/>
      <c r="B305" s="120"/>
      <c r="C305" s="120"/>
      <c r="D305" s="162"/>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spans="1:46" ht="15.75" customHeight="1">
      <c r="A306" s="120"/>
      <c r="B306" s="120"/>
      <c r="C306" s="120"/>
      <c r="D306" s="162"/>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spans="1:46" ht="15.75" customHeight="1">
      <c r="A307" s="120"/>
      <c r="B307" s="120"/>
      <c r="C307" s="120"/>
      <c r="D307" s="162"/>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spans="1:46" ht="15.75" customHeight="1">
      <c r="A308" s="120"/>
      <c r="B308" s="120"/>
      <c r="C308" s="120"/>
      <c r="D308" s="162"/>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spans="1:46" ht="15.75" customHeight="1">
      <c r="A309" s="120"/>
      <c r="B309" s="120"/>
      <c r="C309" s="120"/>
      <c r="D309" s="162"/>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spans="1:46" ht="15.75" customHeight="1">
      <c r="A310" s="120"/>
      <c r="B310" s="120"/>
      <c r="C310" s="120"/>
      <c r="D310" s="162"/>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spans="1:46" ht="15.75" customHeight="1">
      <c r="A311" s="120"/>
      <c r="B311" s="120"/>
      <c r="C311" s="120"/>
      <c r="D311" s="162"/>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spans="1:46" ht="15.75" customHeight="1">
      <c r="A312" s="120"/>
      <c r="B312" s="120"/>
      <c r="C312" s="120"/>
      <c r="D312" s="162"/>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spans="1:46" ht="15.75" customHeight="1">
      <c r="A313" s="120"/>
      <c r="B313" s="120"/>
      <c r="C313" s="120"/>
      <c r="D313" s="162"/>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spans="1:46" ht="15.75" customHeight="1">
      <c r="A314" s="120"/>
      <c r="B314" s="120"/>
      <c r="C314" s="120"/>
      <c r="D314" s="162"/>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spans="1:46" ht="15.75" customHeight="1">
      <c r="A315" s="120"/>
      <c r="B315" s="120"/>
      <c r="C315" s="120"/>
      <c r="D315" s="162"/>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spans="1:46" ht="15.75" customHeight="1">
      <c r="A316" s="120"/>
      <c r="B316" s="120"/>
      <c r="C316" s="120"/>
      <c r="D316" s="162"/>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spans="1:46" ht="15.75" customHeight="1">
      <c r="A317" s="120"/>
      <c r="B317" s="120"/>
      <c r="C317" s="120"/>
      <c r="D317" s="162"/>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spans="1:46" ht="15.75" customHeight="1">
      <c r="A318" s="120"/>
      <c r="B318" s="120"/>
      <c r="C318" s="120"/>
      <c r="D318" s="162"/>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spans="1:46" ht="15.75" customHeight="1">
      <c r="A319" s="120"/>
      <c r="B319" s="120"/>
      <c r="C319" s="120"/>
      <c r="D319" s="162"/>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spans="1:46" ht="15.75" customHeight="1">
      <c r="A320" s="120"/>
      <c r="B320" s="120"/>
      <c r="C320" s="120"/>
      <c r="D320" s="162"/>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spans="1:46" ht="15.75" customHeight="1">
      <c r="A321" s="120"/>
      <c r="B321" s="120"/>
      <c r="C321" s="120"/>
      <c r="D321" s="162"/>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spans="1:46" ht="15.75" customHeight="1">
      <c r="A322" s="120"/>
      <c r="B322" s="120"/>
      <c r="C322" s="120"/>
      <c r="D322" s="162"/>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spans="1:46" ht="15.75" customHeight="1">
      <c r="A323" s="120"/>
      <c r="B323" s="120"/>
      <c r="C323" s="120"/>
      <c r="D323" s="162"/>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spans="1:46" ht="15.75" customHeight="1">
      <c r="A324" s="120"/>
      <c r="B324" s="120"/>
      <c r="C324" s="120"/>
      <c r="D324" s="162"/>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spans="1:46" ht="15.75" customHeight="1">
      <c r="A325" s="120"/>
      <c r="B325" s="120"/>
      <c r="C325" s="120"/>
      <c r="D325" s="162"/>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spans="1:46" ht="15.75" customHeight="1">
      <c r="A326" s="120"/>
      <c r="B326" s="120"/>
      <c r="C326" s="120"/>
      <c r="D326" s="162"/>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spans="1:46" ht="15.75" customHeight="1">
      <c r="A327" s="120"/>
      <c r="B327" s="120"/>
      <c r="C327" s="120"/>
      <c r="D327" s="162"/>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spans="1:46" ht="15.75" customHeight="1">
      <c r="A328" s="120"/>
      <c r="B328" s="120"/>
      <c r="C328" s="120"/>
      <c r="D328" s="162"/>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spans="1:46" ht="15.75" customHeight="1">
      <c r="A329" s="120"/>
      <c r="B329" s="120"/>
      <c r="C329" s="120"/>
      <c r="D329" s="162"/>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spans="1:46" ht="15.75" customHeight="1">
      <c r="A330" s="120"/>
      <c r="B330" s="120"/>
      <c r="C330" s="120"/>
      <c r="D330" s="162"/>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spans="1:46" ht="15.75" customHeight="1">
      <c r="A331" s="120"/>
      <c r="B331" s="120"/>
      <c r="C331" s="120"/>
      <c r="D331" s="162"/>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spans="1:46" ht="15.75" customHeight="1">
      <c r="A332" s="120"/>
      <c r="B332" s="120"/>
      <c r="C332" s="120"/>
      <c r="D332" s="162"/>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spans="1:46" ht="15.75" customHeight="1">
      <c r="A333" s="120"/>
      <c r="B333" s="120"/>
      <c r="C333" s="120"/>
      <c r="D333" s="162"/>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spans="1:46" ht="15.75" customHeight="1">
      <c r="A334" s="120"/>
      <c r="B334" s="120"/>
      <c r="C334" s="120"/>
      <c r="D334" s="162"/>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spans="1:46" ht="15.75" customHeight="1">
      <c r="A335" s="120"/>
      <c r="B335" s="120"/>
      <c r="C335" s="120"/>
      <c r="D335" s="162"/>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spans="1:46" ht="15.75" customHeight="1">
      <c r="A336" s="120"/>
      <c r="B336" s="120"/>
      <c r="C336" s="120"/>
      <c r="D336" s="162"/>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spans="1:46" ht="15.75" customHeight="1">
      <c r="A337" s="120"/>
      <c r="B337" s="120"/>
      <c r="C337" s="120"/>
      <c r="D337" s="162"/>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spans="1:46" ht="15.75" customHeight="1">
      <c r="A338" s="120"/>
      <c r="B338" s="120"/>
      <c r="C338" s="120"/>
      <c r="D338" s="162"/>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spans="1:46" ht="15.75" customHeight="1">
      <c r="A339" s="120"/>
      <c r="B339" s="120"/>
      <c r="C339" s="120"/>
      <c r="D339" s="162"/>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spans="1:46" ht="15.75" customHeight="1">
      <c r="A340" s="120"/>
      <c r="B340" s="120"/>
      <c r="C340" s="120"/>
      <c r="D340" s="162"/>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spans="1:46" ht="15.75" customHeight="1">
      <c r="A341" s="120"/>
      <c r="B341" s="120"/>
      <c r="C341" s="120"/>
      <c r="D341" s="162"/>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spans="1:46" ht="15.75" customHeight="1">
      <c r="A342" s="120"/>
      <c r="B342" s="120"/>
      <c r="C342" s="120"/>
      <c r="D342" s="162"/>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spans="1:46" ht="15.75" customHeight="1">
      <c r="A343" s="120"/>
      <c r="B343" s="120"/>
      <c r="C343" s="120"/>
      <c r="D343" s="162"/>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spans="1:46" ht="15.75" customHeight="1">
      <c r="A344" s="120"/>
      <c r="B344" s="120"/>
      <c r="C344" s="120"/>
      <c r="D344" s="162"/>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spans="1:46" ht="15.75" customHeight="1">
      <c r="A345" s="120"/>
      <c r="B345" s="120"/>
      <c r="C345" s="120"/>
      <c r="D345" s="162"/>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spans="1:46" ht="15.75" customHeight="1">
      <c r="A346" s="120"/>
      <c r="B346" s="120"/>
      <c r="C346" s="120"/>
      <c r="D346" s="162"/>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spans="1:46" ht="15.75" customHeight="1">
      <c r="A347" s="120"/>
      <c r="B347" s="120"/>
      <c r="C347" s="120"/>
      <c r="D347" s="162"/>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spans="1:46" ht="15.75" customHeight="1">
      <c r="A348" s="120"/>
      <c r="B348" s="120"/>
      <c r="C348" s="120"/>
      <c r="D348" s="162"/>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spans="1:46" ht="15.75" customHeight="1">
      <c r="A349" s="120"/>
      <c r="B349" s="120"/>
      <c r="C349" s="120"/>
      <c r="D349" s="162"/>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spans="1:46" ht="15.75" customHeight="1">
      <c r="A350" s="120"/>
      <c r="B350" s="120"/>
      <c r="C350" s="120"/>
      <c r="D350" s="162"/>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spans="1:46" ht="15.75" customHeight="1">
      <c r="A351" s="120"/>
      <c r="B351" s="120"/>
      <c r="C351" s="120"/>
      <c r="D351" s="162"/>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spans="1:46" ht="15.75" customHeight="1">
      <c r="A352" s="120"/>
      <c r="B352" s="120"/>
      <c r="C352" s="120"/>
      <c r="D352" s="162"/>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spans="1:46" ht="15.75" customHeight="1">
      <c r="A353" s="120"/>
      <c r="B353" s="120"/>
      <c r="C353" s="120"/>
      <c r="D353" s="162"/>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spans="1:46" ht="15.75" customHeight="1">
      <c r="A354" s="120"/>
      <c r="B354" s="120"/>
      <c r="C354" s="120"/>
      <c r="D354" s="162"/>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spans="1:46" ht="15.75" customHeight="1">
      <c r="A355" s="120"/>
      <c r="B355" s="120"/>
      <c r="C355" s="120"/>
      <c r="D355" s="162"/>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spans="1:46" ht="15.75" customHeight="1">
      <c r="A356" s="120"/>
      <c r="B356" s="120"/>
      <c r="C356" s="120"/>
      <c r="D356" s="162"/>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spans="1:46" ht="15.75" customHeight="1">
      <c r="A357" s="120"/>
      <c r="B357" s="120"/>
      <c r="C357" s="120"/>
      <c r="D357" s="162"/>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spans="1:46" ht="15.75" customHeight="1">
      <c r="A358" s="120"/>
      <c r="B358" s="120"/>
      <c r="C358" s="120"/>
      <c r="D358" s="162"/>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spans="1:46" ht="15.75" customHeight="1">
      <c r="A359" s="120"/>
      <c r="B359" s="120"/>
      <c r="C359" s="120"/>
      <c r="D359" s="162"/>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spans="1:46" ht="15.75" customHeight="1">
      <c r="A360" s="120"/>
      <c r="B360" s="120"/>
      <c r="C360" s="120"/>
      <c r="D360" s="162"/>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spans="1:46" ht="15.75" customHeight="1">
      <c r="A361" s="120"/>
      <c r="B361" s="120"/>
      <c r="C361" s="120"/>
      <c r="D361" s="162"/>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spans="1:46" ht="15.75" customHeight="1">
      <c r="A362" s="120"/>
      <c r="B362" s="120"/>
      <c r="C362" s="120"/>
      <c r="D362" s="162"/>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spans="1:46" ht="15.75" customHeight="1">
      <c r="A363" s="120"/>
      <c r="B363" s="120"/>
      <c r="C363" s="120"/>
      <c r="D363" s="162"/>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spans="1:46" ht="15.75" customHeight="1">
      <c r="A364" s="120"/>
      <c r="B364" s="120"/>
      <c r="C364" s="120"/>
      <c r="D364" s="162"/>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spans="1:46" ht="15.75" customHeight="1">
      <c r="A365" s="120"/>
      <c r="B365" s="120"/>
      <c r="C365" s="120"/>
      <c r="D365" s="162"/>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spans="1:46" ht="15.75" customHeight="1">
      <c r="A366" s="120"/>
      <c r="B366" s="120"/>
      <c r="C366" s="120"/>
      <c r="D366" s="162"/>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spans="1:46" ht="15.75" customHeight="1">
      <c r="A367" s="120"/>
      <c r="B367" s="120"/>
      <c r="C367" s="120"/>
      <c r="D367" s="162"/>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spans="1:46" ht="15.75" customHeight="1">
      <c r="A368" s="120"/>
      <c r="B368" s="120"/>
      <c r="C368" s="120"/>
      <c r="D368" s="162"/>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spans="1:46" ht="15.75" customHeight="1">
      <c r="A369" s="120"/>
      <c r="B369" s="120"/>
      <c r="C369" s="120"/>
      <c r="D369" s="162"/>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spans="1:46" ht="15.75" customHeight="1">
      <c r="A370" s="120"/>
      <c r="B370" s="120"/>
      <c r="C370" s="120"/>
      <c r="D370" s="162"/>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spans="1:46" ht="15.75" customHeight="1">
      <c r="A371" s="120"/>
      <c r="B371" s="120"/>
      <c r="C371" s="120"/>
      <c r="D371" s="162"/>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spans="1:46" ht="15.75" customHeight="1">
      <c r="A372" s="120"/>
      <c r="B372" s="120"/>
      <c r="C372" s="120"/>
      <c r="D372" s="162"/>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spans="1:46" ht="15.75" customHeight="1">
      <c r="A373" s="120"/>
      <c r="B373" s="120"/>
      <c r="C373" s="120"/>
      <c r="D373" s="162"/>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spans="1:46" ht="15.75" customHeight="1">
      <c r="A374" s="120"/>
      <c r="B374" s="120"/>
      <c r="C374" s="120"/>
      <c r="D374" s="162"/>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spans="1:46" ht="15.75" customHeight="1">
      <c r="A375" s="120"/>
      <c r="B375" s="120"/>
      <c r="C375" s="120"/>
      <c r="D375" s="162"/>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spans="1:46" ht="15.75" customHeight="1">
      <c r="A376" s="120"/>
      <c r="B376" s="120"/>
      <c r="C376" s="120"/>
      <c r="D376" s="162"/>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spans="1:46" ht="15.75" customHeight="1">
      <c r="A377" s="120"/>
      <c r="B377" s="120"/>
      <c r="C377" s="120"/>
      <c r="D377" s="162"/>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spans="1:46" ht="15.75" customHeight="1">
      <c r="A378" s="120"/>
      <c r="B378" s="120"/>
      <c r="C378" s="120"/>
      <c r="D378" s="162"/>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spans="1:46" ht="15.75" customHeight="1">
      <c r="A379" s="120"/>
      <c r="B379" s="120"/>
      <c r="C379" s="120"/>
      <c r="D379" s="162"/>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spans="1:46" ht="15.75" customHeight="1">
      <c r="A380" s="120"/>
      <c r="B380" s="120"/>
      <c r="C380" s="120"/>
      <c r="D380" s="162"/>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spans="1:46" ht="15.75" customHeight="1">
      <c r="A381" s="120"/>
      <c r="B381" s="120"/>
      <c r="C381" s="120"/>
      <c r="D381" s="162"/>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spans="1:46" ht="15.75" customHeight="1">
      <c r="A382" s="120"/>
      <c r="B382" s="120"/>
      <c r="C382" s="120"/>
      <c r="D382" s="162"/>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spans="1:46" ht="15.75" customHeight="1">
      <c r="A383" s="120"/>
      <c r="B383" s="120"/>
      <c r="C383" s="120"/>
      <c r="D383" s="162"/>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spans="1:46" ht="15.75" customHeight="1">
      <c r="A384" s="120"/>
      <c r="B384" s="120"/>
      <c r="C384" s="120"/>
      <c r="D384" s="162"/>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spans="1:46" ht="15.75" customHeight="1">
      <c r="A385" s="120"/>
      <c r="B385" s="120"/>
      <c r="C385" s="120"/>
      <c r="D385" s="162"/>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spans="1:46" ht="15.75" customHeight="1">
      <c r="A386" s="120"/>
      <c r="B386" s="120"/>
      <c r="C386" s="120"/>
      <c r="D386" s="162"/>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spans="1:46" ht="15.75" customHeight="1">
      <c r="A387" s="120"/>
      <c r="B387" s="120"/>
      <c r="C387" s="120"/>
      <c r="D387" s="162"/>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spans="1:46" ht="15.75" customHeight="1">
      <c r="A388" s="120"/>
      <c r="B388" s="120"/>
      <c r="C388" s="120"/>
      <c r="D388" s="162"/>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spans="1:46" ht="15.75" customHeight="1">
      <c r="A389" s="120"/>
      <c r="B389" s="120"/>
      <c r="C389" s="120"/>
      <c r="D389" s="162"/>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spans="1:46" ht="15.75" customHeight="1">
      <c r="A390" s="120"/>
      <c r="B390" s="120"/>
      <c r="C390" s="120"/>
      <c r="D390" s="162"/>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spans="1:46" ht="15.75" customHeight="1">
      <c r="A391" s="120"/>
      <c r="B391" s="120"/>
      <c r="C391" s="120"/>
      <c r="D391" s="162"/>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spans="1:46" ht="15.75" customHeight="1">
      <c r="A392" s="120"/>
      <c r="B392" s="120"/>
      <c r="C392" s="120"/>
      <c r="D392" s="162"/>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spans="1:46" ht="15.75" customHeight="1">
      <c r="A393" s="120"/>
      <c r="B393" s="120"/>
      <c r="C393" s="120"/>
      <c r="D393" s="162"/>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spans="1:46" ht="15.75" customHeight="1">
      <c r="A394" s="120"/>
      <c r="B394" s="120"/>
      <c r="C394" s="120"/>
      <c r="D394" s="162"/>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spans="1:46" ht="15.75" customHeight="1">
      <c r="A395" s="120"/>
      <c r="B395" s="120"/>
      <c r="C395" s="120"/>
      <c r="D395" s="162"/>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spans="1:46" ht="15.75" customHeight="1">
      <c r="A396" s="120"/>
      <c r="B396" s="120"/>
      <c r="C396" s="120"/>
      <c r="D396" s="162"/>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spans="1:46" ht="15.75" customHeight="1">
      <c r="A397" s="120"/>
      <c r="B397" s="120"/>
      <c r="C397" s="120"/>
      <c r="D397" s="162"/>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spans="1:46" ht="15.75" customHeight="1">
      <c r="A398" s="120"/>
      <c r="B398" s="120"/>
      <c r="C398" s="120"/>
      <c r="D398" s="162"/>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spans="1:46" ht="15.75" customHeight="1">
      <c r="A399" s="120"/>
      <c r="B399" s="120"/>
      <c r="C399" s="120"/>
      <c r="D399" s="162"/>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spans="1:46" ht="15.75" customHeight="1">
      <c r="A400" s="120"/>
      <c r="B400" s="120"/>
      <c r="C400" s="120"/>
      <c r="D400" s="162"/>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spans="1:46" ht="15.75" customHeight="1">
      <c r="A401" s="120"/>
      <c r="B401" s="120"/>
      <c r="C401" s="120"/>
      <c r="D401" s="162"/>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spans="1:46" ht="15.75" customHeight="1">
      <c r="A402" s="120"/>
      <c r="B402" s="120"/>
      <c r="C402" s="120"/>
      <c r="D402" s="162"/>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spans="1:46" ht="15.75" customHeight="1">
      <c r="A403" s="120"/>
      <c r="B403" s="120"/>
      <c r="C403" s="120"/>
      <c r="D403" s="162"/>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spans="1:46" ht="15.75" customHeight="1">
      <c r="A404" s="120"/>
      <c r="B404" s="120"/>
      <c r="C404" s="120"/>
      <c r="D404" s="162"/>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spans="1:46" ht="15.75" customHeight="1">
      <c r="A405" s="120"/>
      <c r="B405" s="120"/>
      <c r="C405" s="120"/>
      <c r="D405" s="162"/>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spans="1:46" ht="15.75" customHeight="1">
      <c r="A406" s="120"/>
      <c r="B406" s="120"/>
      <c r="C406" s="120"/>
      <c r="D406" s="162"/>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spans="1:46" ht="15.75" customHeight="1">
      <c r="A407" s="120"/>
      <c r="B407" s="120"/>
      <c r="C407" s="120"/>
      <c r="D407" s="162"/>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spans="1:46" ht="15.75" customHeight="1">
      <c r="A408" s="120"/>
      <c r="B408" s="120"/>
      <c r="C408" s="120"/>
      <c r="D408" s="162"/>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spans="1:46" ht="15.75" customHeight="1">
      <c r="A409" s="120"/>
      <c r="B409" s="120"/>
      <c r="C409" s="120"/>
      <c r="D409" s="162"/>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spans="1:46" ht="15.75" customHeight="1">
      <c r="A410" s="120"/>
      <c r="B410" s="120"/>
      <c r="C410" s="120"/>
      <c r="D410" s="162"/>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spans="1:46" ht="15.75" customHeight="1">
      <c r="A411" s="120"/>
      <c r="B411" s="120"/>
      <c r="C411" s="120"/>
      <c r="D411" s="162"/>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spans="1:46" ht="15.75" customHeight="1">
      <c r="A412" s="120"/>
      <c r="B412" s="120"/>
      <c r="C412" s="120"/>
      <c r="D412" s="162"/>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spans="1:46" ht="15.75" customHeight="1">
      <c r="A413" s="120"/>
      <c r="B413" s="120"/>
      <c r="C413" s="120"/>
      <c r="D413" s="162"/>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spans="1:46" ht="15.75" customHeight="1">
      <c r="A414" s="120"/>
      <c r="B414" s="120"/>
      <c r="C414" s="120"/>
      <c r="D414" s="162"/>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spans="1:46" ht="15.75" customHeight="1">
      <c r="A415" s="120"/>
      <c r="B415" s="120"/>
      <c r="C415" s="120"/>
      <c r="D415" s="162"/>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spans="1:46" ht="15.75" customHeight="1">
      <c r="A416" s="120"/>
      <c r="B416" s="120"/>
      <c r="C416" s="120"/>
      <c r="D416" s="162"/>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spans="1:46" ht="15.75" customHeight="1">
      <c r="A417" s="120"/>
      <c r="B417" s="120"/>
      <c r="C417" s="120"/>
      <c r="D417" s="162"/>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spans="1:46" ht="15.75" customHeight="1">
      <c r="A418" s="120"/>
      <c r="B418" s="120"/>
      <c r="C418" s="120"/>
      <c r="D418" s="162"/>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spans="1:46" ht="15.75" customHeight="1">
      <c r="A419" s="120"/>
      <c r="B419" s="120"/>
      <c r="C419" s="120"/>
      <c r="D419" s="162"/>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spans="1:46" ht="15.75" customHeight="1">
      <c r="A420" s="120"/>
      <c r="B420" s="120"/>
      <c r="C420" s="120"/>
      <c r="D420" s="162"/>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spans="1:46" ht="15.75" customHeight="1">
      <c r="A421" s="120"/>
      <c r="B421" s="120"/>
      <c r="C421" s="120"/>
      <c r="D421" s="162"/>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spans="1:46" ht="15.75" customHeight="1">
      <c r="A422" s="120"/>
      <c r="B422" s="120"/>
      <c r="C422" s="120"/>
      <c r="D422" s="162"/>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spans="1:46" ht="15.75" customHeight="1">
      <c r="A423" s="120"/>
      <c r="B423" s="120"/>
      <c r="C423" s="120"/>
      <c r="D423" s="162"/>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spans="1:46" ht="15.75" customHeight="1">
      <c r="A424" s="120"/>
      <c r="B424" s="120"/>
      <c r="C424" s="120"/>
      <c r="D424" s="162"/>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spans="1:46" ht="15.75" customHeight="1">
      <c r="A425" s="120"/>
      <c r="B425" s="120"/>
      <c r="C425" s="120"/>
      <c r="D425" s="162"/>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spans="1:46" ht="15.75" customHeight="1">
      <c r="A426" s="120"/>
      <c r="B426" s="120"/>
      <c r="C426" s="120"/>
      <c r="D426" s="162"/>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spans="1:46" ht="15.75" customHeight="1">
      <c r="A427" s="120"/>
      <c r="B427" s="120"/>
      <c r="C427" s="120"/>
      <c r="D427" s="162"/>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spans="1:46" ht="15.75" customHeight="1">
      <c r="A428" s="120"/>
      <c r="B428" s="120"/>
      <c r="C428" s="120"/>
      <c r="D428" s="162"/>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spans="1:46" ht="15.75" customHeight="1">
      <c r="A429" s="120"/>
      <c r="B429" s="120"/>
      <c r="C429" s="120"/>
      <c r="D429" s="162"/>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spans="1:46" ht="15.75" customHeight="1">
      <c r="A430" s="120"/>
      <c r="B430" s="120"/>
      <c r="C430" s="120"/>
      <c r="D430" s="162"/>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spans="1:46" ht="15.75" customHeight="1">
      <c r="A431" s="120"/>
      <c r="B431" s="120"/>
      <c r="C431" s="120"/>
      <c r="D431" s="162"/>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spans="1:46" ht="15.75" customHeight="1">
      <c r="A432" s="120"/>
      <c r="B432" s="120"/>
      <c r="C432" s="120"/>
      <c r="D432" s="162"/>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spans="1:46" ht="15.75" customHeight="1">
      <c r="A433" s="120"/>
      <c r="B433" s="120"/>
      <c r="C433" s="120"/>
      <c r="D433" s="162"/>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spans="1:46" ht="15.75" customHeight="1">
      <c r="A434" s="120"/>
      <c r="B434" s="120"/>
      <c r="C434" s="120"/>
      <c r="D434" s="162"/>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spans="1:46" ht="15.75" customHeight="1">
      <c r="A435" s="120"/>
      <c r="B435" s="120"/>
      <c r="C435" s="120"/>
      <c r="D435" s="162"/>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spans="1:46" ht="15.75" customHeight="1">
      <c r="A436" s="120"/>
      <c r="B436" s="120"/>
      <c r="C436" s="120"/>
      <c r="D436" s="162"/>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spans="1:46" ht="15.75" customHeight="1">
      <c r="A437" s="120"/>
      <c r="B437" s="120"/>
      <c r="C437" s="120"/>
      <c r="D437" s="162"/>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spans="1:46" ht="15.75" customHeight="1">
      <c r="A438" s="120"/>
      <c r="B438" s="120"/>
      <c r="C438" s="120"/>
      <c r="D438" s="162"/>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spans="1:46" ht="15.75" customHeight="1">
      <c r="A439" s="120"/>
      <c r="B439" s="120"/>
      <c r="C439" s="120"/>
      <c r="D439" s="162"/>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spans="1:46" ht="15.75" customHeight="1">
      <c r="A440" s="120"/>
      <c r="B440" s="120"/>
      <c r="C440" s="120"/>
      <c r="D440" s="162"/>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spans="1:46" ht="15.75" customHeight="1">
      <c r="A441" s="120"/>
      <c r="B441" s="120"/>
      <c r="C441" s="120"/>
      <c r="D441" s="162"/>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spans="1:46" ht="15.75" customHeight="1">
      <c r="A442" s="120"/>
      <c r="B442" s="120"/>
      <c r="C442" s="120"/>
      <c r="D442" s="162"/>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spans="1:46" ht="15.75" customHeight="1">
      <c r="A443" s="120"/>
      <c r="B443" s="120"/>
      <c r="C443" s="120"/>
      <c r="D443" s="162"/>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spans="1:46" ht="15.75" customHeight="1">
      <c r="A444" s="120"/>
      <c r="B444" s="120"/>
      <c r="C444" s="120"/>
      <c r="D444" s="162"/>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spans="1:46" ht="15.75" customHeight="1">
      <c r="A445" s="120"/>
      <c r="B445" s="120"/>
      <c r="C445" s="120"/>
      <c r="D445" s="162"/>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spans="1:46" ht="15.75" customHeight="1">
      <c r="A446" s="120"/>
      <c r="B446" s="120"/>
      <c r="C446" s="120"/>
      <c r="D446" s="162"/>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spans="1:46" ht="15.75" customHeight="1">
      <c r="A447" s="120"/>
      <c r="B447" s="120"/>
      <c r="C447" s="120"/>
      <c r="D447" s="162"/>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spans="1:46" ht="15.75" customHeight="1">
      <c r="A448" s="120"/>
      <c r="B448" s="120"/>
      <c r="C448" s="120"/>
      <c r="D448" s="162"/>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spans="1:46" ht="15.75" customHeight="1">
      <c r="A449" s="120"/>
      <c r="B449" s="120"/>
      <c r="C449" s="120"/>
      <c r="D449" s="162"/>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spans="1:46" ht="15.75" customHeight="1">
      <c r="A450" s="120"/>
      <c r="B450" s="120"/>
      <c r="C450" s="120"/>
      <c r="D450" s="162"/>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spans="1:46" ht="15.75" customHeight="1">
      <c r="A451" s="120"/>
      <c r="B451" s="120"/>
      <c r="C451" s="120"/>
      <c r="D451" s="162"/>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spans="1:46" ht="15.75" customHeight="1">
      <c r="A452" s="120"/>
      <c r="B452" s="120"/>
      <c r="C452" s="120"/>
      <c r="D452" s="162"/>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spans="1:46" ht="15.75" customHeight="1">
      <c r="A453" s="120"/>
      <c r="B453" s="120"/>
      <c r="C453" s="120"/>
      <c r="D453" s="162"/>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spans="1:46" ht="15.75" customHeight="1">
      <c r="A454" s="120"/>
      <c r="B454" s="120"/>
      <c r="C454" s="120"/>
      <c r="D454" s="162"/>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spans="1:46" ht="15.75" customHeight="1">
      <c r="A455" s="120"/>
      <c r="B455" s="120"/>
      <c r="C455" s="120"/>
      <c r="D455" s="162"/>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spans="1:46" ht="15.75" customHeight="1">
      <c r="A456" s="120"/>
      <c r="B456" s="120"/>
      <c r="C456" s="120"/>
      <c r="D456" s="162"/>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spans="1:46" ht="15.75" customHeight="1">
      <c r="A457" s="120"/>
      <c r="B457" s="120"/>
      <c r="C457" s="120"/>
      <c r="D457" s="162"/>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spans="1:46" ht="15.75" customHeight="1">
      <c r="A458" s="120"/>
      <c r="B458" s="120"/>
      <c r="C458" s="120"/>
      <c r="D458" s="162"/>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spans="1:46" ht="15.75" customHeight="1">
      <c r="A459" s="120"/>
      <c r="B459" s="120"/>
      <c r="C459" s="120"/>
      <c r="D459" s="162"/>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spans="1:46" ht="15.75" customHeight="1">
      <c r="A460" s="120"/>
      <c r="B460" s="120"/>
      <c r="C460" s="120"/>
      <c r="D460" s="162"/>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spans="1:46" ht="15.75" customHeight="1">
      <c r="A461" s="120"/>
      <c r="B461" s="120"/>
      <c r="C461" s="120"/>
      <c r="D461" s="162"/>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spans="1:46" ht="15.75" customHeight="1">
      <c r="A462" s="120"/>
      <c r="B462" s="120"/>
      <c r="C462" s="120"/>
      <c r="D462" s="162"/>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spans="1:46" ht="15.75" customHeight="1">
      <c r="A463" s="120"/>
      <c r="B463" s="120"/>
      <c r="C463" s="120"/>
      <c r="D463" s="162"/>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spans="1:46" ht="15.75" customHeight="1">
      <c r="A464" s="120"/>
      <c r="B464" s="120"/>
      <c r="C464" s="120"/>
      <c r="D464" s="162"/>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spans="1:46" ht="15.75" customHeight="1">
      <c r="A465" s="120"/>
      <c r="B465" s="120"/>
      <c r="C465" s="120"/>
      <c r="D465" s="162"/>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spans="1:46" ht="15.75" customHeight="1">
      <c r="A466" s="120"/>
      <c r="B466" s="120"/>
      <c r="C466" s="120"/>
      <c r="D466" s="162"/>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spans="1:46" ht="15.75" customHeight="1">
      <c r="A467" s="120"/>
      <c r="B467" s="120"/>
      <c r="C467" s="120"/>
      <c r="D467" s="162"/>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spans="1:46" ht="15.75" customHeight="1">
      <c r="A468" s="120"/>
      <c r="B468" s="120"/>
      <c r="C468" s="120"/>
      <c r="D468" s="162"/>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spans="1:46" ht="15.75" customHeight="1">
      <c r="A469" s="120"/>
      <c r="B469" s="120"/>
      <c r="C469" s="120"/>
      <c r="D469" s="162"/>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spans="1:46" ht="15.75" customHeight="1">
      <c r="A470" s="120"/>
      <c r="B470" s="120"/>
      <c r="C470" s="120"/>
      <c r="D470" s="162"/>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spans="1:46" ht="15.75" customHeight="1">
      <c r="A471" s="120"/>
      <c r="B471" s="120"/>
      <c r="C471" s="120"/>
      <c r="D471" s="162"/>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spans="1:46" ht="15.75" customHeight="1">
      <c r="A472" s="120"/>
      <c r="B472" s="120"/>
      <c r="C472" s="120"/>
      <c r="D472" s="162"/>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spans="1:46" ht="15.75" customHeight="1">
      <c r="A473" s="120"/>
      <c r="B473" s="120"/>
      <c r="C473" s="120"/>
      <c r="D473" s="162"/>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spans="1:46" ht="15.75" customHeight="1">
      <c r="A474" s="120"/>
      <c r="B474" s="120"/>
      <c r="C474" s="120"/>
      <c r="D474" s="162"/>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spans="1:46" ht="15.75" customHeight="1">
      <c r="A475" s="120"/>
      <c r="B475" s="120"/>
      <c r="C475" s="120"/>
      <c r="D475" s="162"/>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spans="1:46" ht="15.75" customHeight="1">
      <c r="A476" s="120"/>
      <c r="B476" s="120"/>
      <c r="C476" s="120"/>
      <c r="D476" s="162"/>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spans="1:46" ht="15.75" customHeight="1">
      <c r="A477" s="120"/>
      <c r="B477" s="120"/>
      <c r="C477" s="120"/>
      <c r="D477" s="162"/>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spans="1:46" ht="15.75" customHeight="1">
      <c r="A478" s="120"/>
      <c r="B478" s="120"/>
      <c r="C478" s="120"/>
      <c r="D478" s="162"/>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spans="1:46" ht="15.75" customHeight="1">
      <c r="A479" s="120"/>
      <c r="B479" s="120"/>
      <c r="C479" s="120"/>
      <c r="D479" s="162"/>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spans="1:46" ht="15.75" customHeight="1">
      <c r="A480" s="120"/>
      <c r="B480" s="120"/>
      <c r="C480" s="120"/>
      <c r="D480" s="162"/>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spans="1:46" ht="15.75" customHeight="1">
      <c r="A481" s="120"/>
      <c r="B481" s="120"/>
      <c r="C481" s="120"/>
      <c r="D481" s="162"/>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spans="1:46" ht="15.75" customHeight="1">
      <c r="A482" s="120"/>
      <c r="B482" s="120"/>
      <c r="C482" s="120"/>
      <c r="D482" s="162"/>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spans="1:46" ht="15.75" customHeight="1">
      <c r="A483" s="120"/>
      <c r="B483" s="120"/>
      <c r="C483" s="120"/>
      <c r="D483" s="162"/>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spans="1:46" ht="15.75" customHeight="1">
      <c r="A484" s="120"/>
      <c r="B484" s="120"/>
      <c r="C484" s="120"/>
      <c r="D484" s="162"/>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spans="1:46" ht="15.75" customHeight="1">
      <c r="A485" s="120"/>
      <c r="B485" s="120"/>
      <c r="C485" s="120"/>
      <c r="D485" s="162"/>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spans="1:46" ht="15.75" customHeight="1">
      <c r="A486" s="120"/>
      <c r="B486" s="120"/>
      <c r="C486" s="120"/>
      <c r="D486" s="162"/>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spans="1:46" ht="15.75" customHeight="1">
      <c r="A487" s="120"/>
      <c r="B487" s="120"/>
      <c r="C487" s="120"/>
      <c r="D487" s="162"/>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spans="1:46" ht="15.75" customHeight="1">
      <c r="A488" s="120"/>
      <c r="B488" s="120"/>
      <c r="C488" s="120"/>
      <c r="D488" s="162"/>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spans="1:46" ht="15.75" customHeight="1">
      <c r="A489" s="120"/>
      <c r="B489" s="120"/>
      <c r="C489" s="120"/>
      <c r="D489" s="162"/>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spans="1:46" ht="15.75" customHeight="1">
      <c r="A490" s="120"/>
      <c r="B490" s="120"/>
      <c r="C490" s="120"/>
      <c r="D490" s="162"/>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spans="1:46" ht="15.75" customHeight="1">
      <c r="A491" s="120"/>
      <c r="B491" s="120"/>
      <c r="C491" s="120"/>
      <c r="D491" s="162"/>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spans="1:46" ht="15.75" customHeight="1">
      <c r="A492" s="120"/>
      <c r="B492" s="120"/>
      <c r="C492" s="120"/>
      <c r="D492" s="162"/>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spans="1:46" ht="15.75" customHeight="1">
      <c r="A493" s="120"/>
      <c r="B493" s="120"/>
      <c r="C493" s="120"/>
      <c r="D493" s="162"/>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spans="1:46" ht="15.75" customHeight="1">
      <c r="A494" s="120"/>
      <c r="B494" s="120"/>
      <c r="C494" s="120"/>
      <c r="D494" s="162"/>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spans="1:46" ht="15.75" customHeight="1">
      <c r="A495" s="120"/>
      <c r="B495" s="120"/>
      <c r="C495" s="120"/>
      <c r="D495" s="162"/>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spans="1:46" ht="15.75" customHeight="1">
      <c r="A496" s="120"/>
      <c r="B496" s="120"/>
      <c r="C496" s="120"/>
      <c r="D496" s="162"/>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spans="1:46" ht="15.75" customHeight="1">
      <c r="A497" s="120"/>
      <c r="B497" s="120"/>
      <c r="C497" s="120"/>
      <c r="D497" s="162"/>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spans="1:46" ht="15.75" customHeight="1">
      <c r="A498" s="120"/>
      <c r="B498" s="120"/>
      <c r="C498" s="120"/>
      <c r="D498" s="162"/>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spans="1:46" ht="15.75" customHeight="1">
      <c r="A499" s="120"/>
      <c r="B499" s="120"/>
      <c r="C499" s="120"/>
      <c r="D499" s="162"/>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spans="1:46" ht="15.75" customHeight="1">
      <c r="A500" s="120"/>
      <c r="B500" s="120"/>
      <c r="C500" s="120"/>
      <c r="D500" s="162"/>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spans="1:46" ht="15.75" customHeight="1">
      <c r="A501" s="120"/>
      <c r="B501" s="120"/>
      <c r="C501" s="120"/>
      <c r="D501" s="162"/>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spans="1:46" ht="15.75" customHeight="1">
      <c r="A502" s="120"/>
      <c r="B502" s="120"/>
      <c r="C502" s="120"/>
      <c r="D502" s="162"/>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spans="1:46" ht="15.75" customHeight="1">
      <c r="A503" s="120"/>
      <c r="B503" s="120"/>
      <c r="C503" s="120"/>
      <c r="D503" s="162"/>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spans="1:46" ht="15.75" customHeight="1">
      <c r="A504" s="120"/>
      <c r="B504" s="120"/>
      <c r="C504" s="120"/>
      <c r="D504" s="162"/>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spans="1:46" ht="15.75" customHeight="1">
      <c r="A505" s="120"/>
      <c r="B505" s="120"/>
      <c r="C505" s="120"/>
      <c r="D505" s="162"/>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spans="1:46" ht="15.75" customHeight="1">
      <c r="A506" s="120"/>
      <c r="B506" s="120"/>
      <c r="C506" s="120"/>
      <c r="D506" s="162"/>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spans="1:46" ht="15.75" customHeight="1">
      <c r="A507" s="120"/>
      <c r="B507" s="120"/>
      <c r="C507" s="120"/>
      <c r="D507" s="162"/>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spans="1:46" ht="15.75" customHeight="1">
      <c r="A508" s="120"/>
      <c r="B508" s="120"/>
      <c r="C508" s="120"/>
      <c r="D508" s="162"/>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spans="1:46" ht="15.75" customHeight="1">
      <c r="A509" s="120"/>
      <c r="B509" s="120"/>
      <c r="C509" s="120"/>
      <c r="D509" s="162"/>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spans="1:46" ht="15.75" customHeight="1">
      <c r="A510" s="120"/>
      <c r="B510" s="120"/>
      <c r="C510" s="120"/>
      <c r="D510" s="162"/>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spans="1:46" ht="15.75" customHeight="1">
      <c r="A511" s="120"/>
      <c r="B511" s="120"/>
      <c r="C511" s="120"/>
      <c r="D511" s="162"/>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spans="1:46" ht="15.75" customHeight="1">
      <c r="A512" s="120"/>
      <c r="B512" s="120"/>
      <c r="C512" s="120"/>
      <c r="D512" s="162"/>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spans="1:46" ht="15.75" customHeight="1">
      <c r="A513" s="120"/>
      <c r="B513" s="120"/>
      <c r="C513" s="120"/>
      <c r="D513" s="162"/>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spans="1:46" ht="15.75" customHeight="1">
      <c r="A514" s="120"/>
      <c r="B514" s="120"/>
      <c r="C514" s="120"/>
      <c r="D514" s="162"/>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spans="1:46" ht="15.75" customHeight="1">
      <c r="A515" s="120"/>
      <c r="B515" s="120"/>
      <c r="C515" s="120"/>
      <c r="D515" s="162"/>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spans="1:46" ht="15.75" customHeight="1">
      <c r="A516" s="120"/>
      <c r="B516" s="120"/>
      <c r="C516" s="120"/>
      <c r="D516" s="162"/>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spans="1:46" ht="15.75" customHeight="1">
      <c r="A517" s="120"/>
      <c r="B517" s="120"/>
      <c r="C517" s="120"/>
      <c r="D517" s="162"/>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spans="1:46" ht="15.75" customHeight="1">
      <c r="A518" s="120"/>
      <c r="B518" s="120"/>
      <c r="C518" s="120"/>
      <c r="D518" s="162"/>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spans="1:46" ht="15.75" customHeight="1">
      <c r="A519" s="120"/>
      <c r="B519" s="120"/>
      <c r="C519" s="120"/>
      <c r="D519" s="162"/>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spans="1:46" ht="15.75" customHeight="1">
      <c r="A520" s="120"/>
      <c r="B520" s="120"/>
      <c r="C520" s="120"/>
      <c r="D520" s="162"/>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spans="1:46" ht="15.75" customHeight="1">
      <c r="A521" s="120"/>
      <c r="B521" s="120"/>
      <c r="C521" s="120"/>
      <c r="D521" s="162"/>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spans="1:46" ht="15.75" customHeight="1">
      <c r="A522" s="120"/>
      <c r="B522" s="120"/>
      <c r="C522" s="120"/>
      <c r="D522" s="162"/>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spans="1:46" ht="15.75" customHeight="1">
      <c r="A523" s="120"/>
      <c r="B523" s="120"/>
      <c r="C523" s="120"/>
      <c r="D523" s="162"/>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spans="1:46" ht="15.75" customHeight="1">
      <c r="A524" s="120"/>
      <c r="B524" s="120"/>
      <c r="C524" s="120"/>
      <c r="D524" s="162"/>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spans="1:46" ht="15.75" customHeight="1">
      <c r="A525" s="120"/>
      <c r="B525" s="120"/>
      <c r="C525" s="120"/>
      <c r="D525" s="162"/>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spans="1:46" ht="15.75" customHeight="1">
      <c r="A526" s="120"/>
      <c r="B526" s="120"/>
      <c r="C526" s="120"/>
      <c r="D526" s="162"/>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spans="1:46" ht="15.75" customHeight="1">
      <c r="A527" s="120"/>
      <c r="B527" s="120"/>
      <c r="C527" s="120"/>
      <c r="D527" s="162"/>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spans="1:46" ht="15.75" customHeight="1">
      <c r="A528" s="120"/>
      <c r="B528" s="120"/>
      <c r="C528" s="120"/>
      <c r="D528" s="162"/>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spans="1:46" ht="15.75" customHeight="1">
      <c r="A529" s="120"/>
      <c r="B529" s="120"/>
      <c r="C529" s="120"/>
      <c r="D529" s="162"/>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spans="1:46" ht="15.75" customHeight="1">
      <c r="A530" s="120"/>
      <c r="B530" s="120"/>
      <c r="C530" s="120"/>
      <c r="D530" s="162"/>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spans="1:46" ht="15.75" customHeight="1">
      <c r="A531" s="120"/>
      <c r="B531" s="120"/>
      <c r="C531" s="120"/>
      <c r="D531" s="162"/>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spans="1:46" ht="15.75" customHeight="1">
      <c r="A532" s="120"/>
      <c r="B532" s="120"/>
      <c r="C532" s="120"/>
      <c r="D532" s="162"/>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spans="1:46" ht="15.75" customHeight="1">
      <c r="A533" s="120"/>
      <c r="B533" s="120"/>
      <c r="C533" s="120"/>
      <c r="D533" s="162"/>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spans="1:46" ht="15.75" customHeight="1">
      <c r="A534" s="120"/>
      <c r="B534" s="120"/>
      <c r="C534" s="120"/>
      <c r="D534" s="162"/>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spans="1:46" ht="15.75" customHeight="1">
      <c r="A535" s="120"/>
      <c r="B535" s="120"/>
      <c r="C535" s="120"/>
      <c r="D535" s="162"/>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spans="1:46" ht="15.75" customHeight="1">
      <c r="A536" s="120"/>
      <c r="B536" s="120"/>
      <c r="C536" s="120"/>
      <c r="D536" s="162"/>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spans="1:46" ht="15.75" customHeight="1">
      <c r="A537" s="120"/>
      <c r="B537" s="120"/>
      <c r="C537" s="120"/>
      <c r="D537" s="162"/>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spans="1:46" ht="15.75" customHeight="1">
      <c r="A538" s="120"/>
      <c r="B538" s="120"/>
      <c r="C538" s="120"/>
      <c r="D538" s="162"/>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spans="1:46" ht="15.75" customHeight="1">
      <c r="A539" s="120"/>
      <c r="B539" s="120"/>
      <c r="C539" s="120"/>
      <c r="D539" s="162"/>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spans="1:46" ht="15.75" customHeight="1">
      <c r="A540" s="120"/>
      <c r="B540" s="120"/>
      <c r="C540" s="120"/>
      <c r="D540" s="162"/>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spans="1:46" ht="15.75" customHeight="1">
      <c r="A541" s="120"/>
      <c r="B541" s="120"/>
      <c r="C541" s="120"/>
      <c r="D541" s="162"/>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spans="1:46" ht="15.75" customHeight="1">
      <c r="A542" s="120"/>
      <c r="B542" s="120"/>
      <c r="C542" s="120"/>
      <c r="D542" s="162"/>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spans="1:46" ht="15.75" customHeight="1">
      <c r="A543" s="120"/>
      <c r="B543" s="120"/>
      <c r="C543" s="120"/>
      <c r="D543" s="162"/>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spans="1:46" ht="15.75" customHeight="1">
      <c r="A544" s="120"/>
      <c r="B544" s="120"/>
      <c r="C544" s="120"/>
      <c r="D544" s="162"/>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spans="1:46" ht="15.75" customHeight="1">
      <c r="A545" s="120"/>
      <c r="B545" s="120"/>
      <c r="C545" s="120"/>
      <c r="D545" s="162"/>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spans="1:46" ht="15.75" customHeight="1">
      <c r="A546" s="120"/>
      <c r="B546" s="120"/>
      <c r="C546" s="120"/>
      <c r="D546" s="162"/>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spans="1:46" ht="15.75" customHeight="1">
      <c r="A547" s="120"/>
      <c r="B547" s="120"/>
      <c r="C547" s="120"/>
      <c r="D547" s="162"/>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spans="1:46" ht="15.75" customHeight="1">
      <c r="A548" s="120"/>
      <c r="B548" s="120"/>
      <c r="C548" s="120"/>
      <c r="D548" s="162"/>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spans="1:46" ht="15.75" customHeight="1">
      <c r="A549" s="120"/>
      <c r="B549" s="120"/>
      <c r="C549" s="120"/>
      <c r="D549" s="162"/>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spans="1:46" ht="15.75" customHeight="1">
      <c r="A550" s="120"/>
      <c r="B550" s="120"/>
      <c r="C550" s="120"/>
      <c r="D550" s="162"/>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spans="1:46" ht="15.75" customHeight="1">
      <c r="A551" s="120"/>
      <c r="B551" s="120"/>
      <c r="C551" s="120"/>
      <c r="D551" s="162"/>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spans="1:46" ht="15.75" customHeight="1">
      <c r="A552" s="120"/>
      <c r="B552" s="120"/>
      <c r="C552" s="120"/>
      <c r="D552" s="162"/>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spans="1:46" ht="15.75" customHeight="1">
      <c r="A553" s="120"/>
      <c r="B553" s="120"/>
      <c r="C553" s="120"/>
      <c r="D553" s="162"/>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spans="1:46" ht="15.75" customHeight="1">
      <c r="A554" s="120"/>
      <c r="B554" s="120"/>
      <c r="C554" s="120"/>
      <c r="D554" s="162"/>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spans="1:46" ht="15.75" customHeight="1">
      <c r="A555" s="120"/>
      <c r="B555" s="120"/>
      <c r="C555" s="120"/>
      <c r="D555" s="162"/>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spans="1:46" ht="15.75" customHeight="1">
      <c r="A556" s="120"/>
      <c r="B556" s="120"/>
      <c r="C556" s="120"/>
      <c r="D556" s="162"/>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spans="1:46" ht="15.75" customHeight="1">
      <c r="A557" s="120"/>
      <c r="B557" s="120"/>
      <c r="C557" s="120"/>
      <c r="D557" s="162"/>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spans="1:46" ht="15.75" customHeight="1">
      <c r="A558" s="120"/>
      <c r="B558" s="120"/>
      <c r="C558" s="120"/>
      <c r="D558" s="162"/>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spans="1:46" ht="15.75" customHeight="1">
      <c r="A559" s="120"/>
      <c r="B559" s="120"/>
      <c r="C559" s="120"/>
      <c r="D559" s="162"/>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spans="1:46" ht="15.75" customHeight="1">
      <c r="A560" s="120"/>
      <c r="B560" s="120"/>
      <c r="C560" s="120"/>
      <c r="D560" s="162"/>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spans="1:46" ht="15.75" customHeight="1">
      <c r="A561" s="120"/>
      <c r="B561" s="120"/>
      <c r="C561" s="120"/>
      <c r="D561" s="162"/>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spans="1:46" ht="15.75" customHeight="1">
      <c r="A562" s="120"/>
      <c r="B562" s="120"/>
      <c r="C562" s="120"/>
      <c r="D562" s="162"/>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spans="1:46" ht="15.75" customHeight="1">
      <c r="A563" s="120"/>
      <c r="B563" s="120"/>
      <c r="C563" s="120"/>
      <c r="D563" s="162"/>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spans="1:46" ht="15.75" customHeight="1">
      <c r="A564" s="120"/>
      <c r="B564" s="120"/>
      <c r="C564" s="120"/>
      <c r="D564" s="162"/>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spans="1:46" ht="15.75" customHeight="1">
      <c r="A565" s="120"/>
      <c r="B565" s="120"/>
      <c r="C565" s="120"/>
      <c r="D565" s="162"/>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spans="1:46" ht="15.75" customHeight="1">
      <c r="A566" s="120"/>
      <c r="B566" s="120"/>
      <c r="C566" s="120"/>
      <c r="D566" s="162"/>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spans="1:46" ht="15.75" customHeight="1">
      <c r="A567" s="120"/>
      <c r="B567" s="120"/>
      <c r="C567" s="120"/>
      <c r="D567" s="162"/>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spans="1:46" ht="15.75" customHeight="1">
      <c r="A568" s="120"/>
      <c r="B568" s="120"/>
      <c r="C568" s="120"/>
      <c r="D568" s="162"/>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spans="1:46" ht="15.75" customHeight="1">
      <c r="A569" s="120"/>
      <c r="B569" s="120"/>
      <c r="C569" s="120"/>
      <c r="D569" s="162"/>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spans="1:46" ht="15.75" customHeight="1">
      <c r="A570" s="120"/>
      <c r="B570" s="120"/>
      <c r="C570" s="120"/>
      <c r="D570" s="162"/>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spans="1:46" ht="15.75" customHeight="1">
      <c r="A571" s="120"/>
      <c r="B571" s="120"/>
      <c r="C571" s="120"/>
      <c r="D571" s="162"/>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spans="1:46" ht="15.75" customHeight="1">
      <c r="A572" s="120"/>
      <c r="B572" s="120"/>
      <c r="C572" s="120"/>
      <c r="D572" s="162"/>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spans="1:46" ht="15.75" customHeight="1">
      <c r="A573" s="120"/>
      <c r="B573" s="120"/>
      <c r="C573" s="120"/>
      <c r="D573" s="162"/>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spans="1:46" ht="15.75" customHeight="1">
      <c r="A574" s="120"/>
      <c r="B574" s="120"/>
      <c r="C574" s="120"/>
      <c r="D574" s="162"/>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spans="1:46" ht="15.75" customHeight="1">
      <c r="A575" s="120"/>
      <c r="B575" s="120"/>
      <c r="C575" s="120"/>
      <c r="D575" s="162"/>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spans="1:46" ht="15.75" customHeight="1">
      <c r="A576" s="120"/>
      <c r="B576" s="120"/>
      <c r="C576" s="120"/>
      <c r="D576" s="162"/>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spans="1:46" ht="15.75" customHeight="1">
      <c r="A577" s="120"/>
      <c r="B577" s="120"/>
      <c r="C577" s="120"/>
      <c r="D577" s="162"/>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spans="1:46" ht="15.75" customHeight="1">
      <c r="A578" s="120"/>
      <c r="B578" s="120"/>
      <c r="C578" s="120"/>
      <c r="D578" s="162"/>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spans="1:46" ht="15.75" customHeight="1">
      <c r="A579" s="120"/>
      <c r="B579" s="120"/>
      <c r="C579" s="120"/>
      <c r="D579" s="162"/>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spans="1:46" ht="15.75" customHeight="1">
      <c r="A580" s="120"/>
      <c r="B580" s="120"/>
      <c r="C580" s="120"/>
      <c r="D580" s="162"/>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spans="1:46" ht="15.75" customHeight="1">
      <c r="A581" s="120"/>
      <c r="B581" s="120"/>
      <c r="C581" s="120"/>
      <c r="D581" s="162"/>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spans="1:46" ht="15.75" customHeight="1">
      <c r="A582" s="120"/>
      <c r="B582" s="120"/>
      <c r="C582" s="120"/>
      <c r="D582" s="162"/>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spans="1:46" ht="15.75" customHeight="1">
      <c r="A583" s="120"/>
      <c r="B583" s="120"/>
      <c r="C583" s="120"/>
      <c r="D583" s="162"/>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spans="1:46" ht="15.75" customHeight="1">
      <c r="A584" s="120"/>
      <c r="B584" s="120"/>
      <c r="C584" s="120"/>
      <c r="D584" s="162"/>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spans="1:46" ht="15.75" customHeight="1">
      <c r="A585" s="120"/>
      <c r="B585" s="120"/>
      <c r="C585" s="120"/>
      <c r="D585" s="162"/>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spans="1:46" ht="15.75" customHeight="1">
      <c r="A586" s="120"/>
      <c r="B586" s="120"/>
      <c r="C586" s="120"/>
      <c r="D586" s="162"/>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spans="1:46" ht="15.75" customHeight="1">
      <c r="A587" s="120"/>
      <c r="B587" s="120"/>
      <c r="C587" s="120"/>
      <c r="D587" s="162"/>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spans="1:46" ht="15.75" customHeight="1">
      <c r="A588" s="120"/>
      <c r="B588" s="120"/>
      <c r="C588" s="120"/>
      <c r="D588" s="162"/>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spans="1:46" ht="15.75" customHeight="1">
      <c r="A589" s="120"/>
      <c r="B589" s="120"/>
      <c r="C589" s="120"/>
      <c r="D589" s="162"/>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spans="1:46" ht="15.75" customHeight="1">
      <c r="A590" s="120"/>
      <c r="B590" s="120"/>
      <c r="C590" s="120"/>
      <c r="D590" s="162"/>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spans="1:46" ht="15.75" customHeight="1">
      <c r="A591" s="120"/>
      <c r="B591" s="120"/>
      <c r="C591" s="120"/>
      <c r="D591" s="162"/>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spans="1:46" ht="15.75" customHeight="1">
      <c r="A592" s="120"/>
      <c r="B592" s="120"/>
      <c r="C592" s="120"/>
      <c r="D592" s="162"/>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spans="1:46" ht="15.75" customHeight="1">
      <c r="A593" s="120"/>
      <c r="B593" s="120"/>
      <c r="C593" s="120"/>
      <c r="D593" s="162"/>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spans="1:46" ht="15.75" customHeight="1">
      <c r="A594" s="120"/>
      <c r="B594" s="120"/>
      <c r="C594" s="120"/>
      <c r="D594" s="162"/>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spans="1:46" ht="15.75" customHeight="1">
      <c r="A595" s="120"/>
      <c r="B595" s="120"/>
      <c r="C595" s="120"/>
      <c r="D595" s="162"/>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spans="1:46" ht="15.75" customHeight="1">
      <c r="A596" s="120"/>
      <c r="B596" s="120"/>
      <c r="C596" s="120"/>
      <c r="D596" s="162"/>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spans="1:46" ht="15.75" customHeight="1">
      <c r="A597" s="120"/>
      <c r="B597" s="120"/>
      <c r="C597" s="120"/>
      <c r="D597" s="162"/>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spans="1:46" ht="15.75" customHeight="1">
      <c r="A598" s="120"/>
      <c r="B598" s="120"/>
      <c r="C598" s="120"/>
      <c r="D598" s="162"/>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spans="1:46" ht="15.75" customHeight="1">
      <c r="A599" s="120"/>
      <c r="B599" s="120"/>
      <c r="C599" s="120"/>
      <c r="D599" s="162"/>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spans="1:46" ht="15.75" customHeight="1">
      <c r="A600" s="120"/>
      <c r="B600" s="120"/>
      <c r="C600" s="120"/>
      <c r="D600" s="162"/>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spans="1:46" ht="15.75" customHeight="1">
      <c r="A601" s="120"/>
      <c r="B601" s="120"/>
      <c r="C601" s="120"/>
      <c r="D601" s="162"/>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spans="1:46" ht="15.75" customHeight="1">
      <c r="A602" s="120"/>
      <c r="B602" s="120"/>
      <c r="C602" s="120"/>
      <c r="D602" s="162"/>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spans="1:46" ht="15.75" customHeight="1">
      <c r="A603" s="120"/>
      <c r="B603" s="120"/>
      <c r="C603" s="120"/>
      <c r="D603" s="162"/>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spans="1:46" ht="15.75" customHeight="1">
      <c r="A604" s="120"/>
      <c r="B604" s="120"/>
      <c r="C604" s="120"/>
      <c r="D604" s="162"/>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spans="1:46" ht="15.75" customHeight="1">
      <c r="A605" s="120"/>
      <c r="B605" s="120"/>
      <c r="C605" s="120"/>
      <c r="D605" s="162"/>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spans="1:46" ht="15.75" customHeight="1">
      <c r="A606" s="120"/>
      <c r="B606" s="120"/>
      <c r="C606" s="120"/>
      <c r="D606" s="162"/>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spans="1:46" ht="15.75" customHeight="1">
      <c r="A607" s="120"/>
      <c r="B607" s="120"/>
      <c r="C607" s="120"/>
      <c r="D607" s="162"/>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spans="1:46" ht="15.75" customHeight="1">
      <c r="A608" s="120"/>
      <c r="B608" s="120"/>
      <c r="C608" s="120"/>
      <c r="D608" s="162"/>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spans="1:46" ht="15.75" customHeight="1">
      <c r="A609" s="120"/>
      <c r="B609" s="120"/>
      <c r="C609" s="120"/>
      <c r="D609" s="162"/>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spans="1:46" ht="15.75" customHeight="1">
      <c r="A610" s="120"/>
      <c r="B610" s="120"/>
      <c r="C610" s="120"/>
      <c r="D610" s="162"/>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spans="1:46" ht="15.75" customHeight="1">
      <c r="A611" s="120"/>
      <c r="B611" s="120"/>
      <c r="C611" s="120"/>
      <c r="D611" s="162"/>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spans="1:46" ht="15.75" customHeight="1">
      <c r="A612" s="120"/>
      <c r="B612" s="120"/>
      <c r="C612" s="120"/>
      <c r="D612" s="162"/>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spans="1:46" ht="15.75" customHeight="1">
      <c r="A613" s="120"/>
      <c r="B613" s="120"/>
      <c r="C613" s="120"/>
      <c r="D613" s="162"/>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spans="1:46" ht="15.75" customHeight="1">
      <c r="A614" s="120"/>
      <c r="B614" s="120"/>
      <c r="C614" s="120"/>
      <c r="D614" s="162"/>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spans="1:46" ht="15.75" customHeight="1">
      <c r="A615" s="120"/>
      <c r="B615" s="120"/>
      <c r="C615" s="120"/>
      <c r="D615" s="162"/>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spans="1:46" ht="15.75" customHeight="1">
      <c r="A616" s="120"/>
      <c r="B616" s="120"/>
      <c r="C616" s="120"/>
      <c r="D616" s="162"/>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spans="1:46" ht="15.75" customHeight="1">
      <c r="A617" s="120"/>
      <c r="B617" s="120"/>
      <c r="C617" s="120"/>
      <c r="D617" s="162"/>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spans="1:46" ht="15.75" customHeight="1">
      <c r="A618" s="120"/>
      <c r="B618" s="120"/>
      <c r="C618" s="120"/>
      <c r="D618" s="162"/>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spans="1:46" ht="15.75" customHeight="1">
      <c r="A619" s="120"/>
      <c r="B619" s="120"/>
      <c r="C619" s="120"/>
      <c r="D619" s="162"/>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spans="1:46" ht="15.75" customHeight="1">
      <c r="A620" s="120"/>
      <c r="B620" s="120"/>
      <c r="C620" s="120"/>
      <c r="D620" s="162"/>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spans="1:46" ht="15.75" customHeight="1">
      <c r="A621" s="120"/>
      <c r="B621" s="120"/>
      <c r="C621" s="120"/>
      <c r="D621" s="162"/>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spans="1:46" ht="15.75" customHeight="1">
      <c r="A622" s="120"/>
      <c r="B622" s="120"/>
      <c r="C622" s="120"/>
      <c r="D622" s="162"/>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spans="1:46" ht="15.75" customHeight="1">
      <c r="A623" s="120"/>
      <c r="B623" s="120"/>
      <c r="C623" s="120"/>
      <c r="D623" s="162"/>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spans="1:46" ht="15.75" customHeight="1">
      <c r="A624" s="120"/>
      <c r="B624" s="120"/>
      <c r="C624" s="120"/>
      <c r="D624" s="162"/>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spans="1:46" ht="15.75" customHeight="1">
      <c r="A625" s="120"/>
      <c r="B625" s="120"/>
      <c r="C625" s="120"/>
      <c r="D625" s="162"/>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spans="1:46" ht="15.75" customHeight="1">
      <c r="A626" s="120"/>
      <c r="B626" s="120"/>
      <c r="C626" s="120"/>
      <c r="D626" s="162"/>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spans="1:46" ht="15.75" customHeight="1">
      <c r="A627" s="120"/>
      <c r="B627" s="120"/>
      <c r="C627" s="120"/>
      <c r="D627" s="162"/>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spans="1:46" ht="15.75" customHeight="1">
      <c r="A628" s="120"/>
      <c r="B628" s="120"/>
      <c r="C628" s="120"/>
      <c r="D628" s="162"/>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spans="1:46" ht="15.75" customHeight="1">
      <c r="A629" s="120"/>
      <c r="B629" s="120"/>
      <c r="C629" s="120"/>
      <c r="D629" s="162"/>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spans="1:46" ht="15.75" customHeight="1">
      <c r="A630" s="120"/>
      <c r="B630" s="120"/>
      <c r="C630" s="120"/>
      <c r="D630" s="162"/>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spans="1:46" ht="15.75" customHeight="1">
      <c r="A631" s="120"/>
      <c r="B631" s="120"/>
      <c r="C631" s="120"/>
      <c r="D631" s="162"/>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spans="1:46" ht="15.75" customHeight="1">
      <c r="A632" s="120"/>
      <c r="B632" s="120"/>
      <c r="C632" s="120"/>
      <c r="D632" s="162"/>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spans="1:46" ht="15.75" customHeight="1">
      <c r="A633" s="120"/>
      <c r="B633" s="120"/>
      <c r="C633" s="120"/>
      <c r="D633" s="162"/>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spans="1:46" ht="15.75" customHeight="1">
      <c r="A634" s="120"/>
      <c r="B634" s="120"/>
      <c r="C634" s="120"/>
      <c r="D634" s="162"/>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spans="1:46" ht="15.75" customHeight="1">
      <c r="A635" s="120"/>
      <c r="B635" s="120"/>
      <c r="C635" s="120"/>
      <c r="D635" s="162"/>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spans="1:46" ht="15.75" customHeight="1">
      <c r="A636" s="120"/>
      <c r="B636" s="120"/>
      <c r="C636" s="120"/>
      <c r="D636" s="162"/>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spans="1:46" ht="15.75" customHeight="1">
      <c r="A637" s="120"/>
      <c r="B637" s="120"/>
      <c r="C637" s="120"/>
      <c r="D637" s="162"/>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spans="1:46" ht="15.75" customHeight="1">
      <c r="A638" s="120"/>
      <c r="B638" s="120"/>
      <c r="C638" s="120"/>
      <c r="D638" s="162"/>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spans="1:46" ht="15.75" customHeight="1">
      <c r="A639" s="120"/>
      <c r="B639" s="120"/>
      <c r="C639" s="120"/>
      <c r="D639" s="162"/>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spans="1:46" ht="15.75" customHeight="1">
      <c r="A640" s="120"/>
      <c r="B640" s="120"/>
      <c r="C640" s="120"/>
      <c r="D640" s="162"/>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spans="1:46" ht="15.75" customHeight="1">
      <c r="A641" s="120"/>
      <c r="B641" s="120"/>
      <c r="C641" s="120"/>
      <c r="D641" s="162"/>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spans="1:46" ht="15.75" customHeight="1">
      <c r="A642" s="120"/>
      <c r="B642" s="120"/>
      <c r="C642" s="120"/>
      <c r="D642" s="162"/>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spans="1:46" ht="15.75" customHeight="1">
      <c r="A643" s="120"/>
      <c r="B643" s="120"/>
      <c r="C643" s="120"/>
      <c r="D643" s="162"/>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spans="1:46" ht="15.75" customHeight="1">
      <c r="A644" s="120"/>
      <c r="B644" s="120"/>
      <c r="C644" s="120"/>
      <c r="D644" s="162"/>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spans="1:46" ht="15.75" customHeight="1">
      <c r="A645" s="120"/>
      <c r="B645" s="120"/>
      <c r="C645" s="120"/>
      <c r="D645" s="162"/>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spans="1:46" ht="15.75" customHeight="1">
      <c r="A646" s="120"/>
      <c r="B646" s="120"/>
      <c r="C646" s="120"/>
      <c r="D646" s="162"/>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spans="1:46" ht="15.75" customHeight="1">
      <c r="A647" s="120"/>
      <c r="B647" s="120"/>
      <c r="C647" s="120"/>
      <c r="D647" s="162"/>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spans="1:46" ht="15.75" customHeight="1">
      <c r="A648" s="120"/>
      <c r="B648" s="120"/>
      <c r="C648" s="120"/>
      <c r="D648" s="162"/>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spans="1:46" ht="15.75" customHeight="1">
      <c r="A649" s="120"/>
      <c r="B649" s="120"/>
      <c r="C649" s="120"/>
      <c r="D649" s="162"/>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spans="1:46" ht="15.75" customHeight="1">
      <c r="A650" s="120"/>
      <c r="B650" s="120"/>
      <c r="C650" s="120"/>
      <c r="D650" s="162"/>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spans="1:46" ht="15.75" customHeight="1">
      <c r="A651" s="120"/>
      <c r="B651" s="120"/>
      <c r="C651" s="120"/>
      <c r="D651" s="162"/>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spans="1:46" ht="15.75" customHeight="1">
      <c r="A652" s="120"/>
      <c r="B652" s="120"/>
      <c r="C652" s="120"/>
      <c r="D652" s="162"/>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spans="1:46" ht="15.75" customHeight="1">
      <c r="A653" s="120"/>
      <c r="B653" s="120"/>
      <c r="C653" s="120"/>
      <c r="D653" s="162"/>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spans="1:46" ht="15.75" customHeight="1">
      <c r="A654" s="120"/>
      <c r="B654" s="120"/>
      <c r="C654" s="120"/>
      <c r="D654" s="162"/>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spans="1:46" ht="15.75" customHeight="1">
      <c r="A655" s="120"/>
      <c r="B655" s="120"/>
      <c r="C655" s="120"/>
      <c r="D655" s="162"/>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spans="1:46" ht="15.75" customHeight="1">
      <c r="A656" s="120"/>
      <c r="B656" s="120"/>
      <c r="C656" s="120"/>
      <c r="D656" s="162"/>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spans="1:46" ht="15.75" customHeight="1">
      <c r="A657" s="120"/>
      <c r="B657" s="120"/>
      <c r="C657" s="120"/>
      <c r="D657" s="162"/>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spans="1:46" ht="15.75" customHeight="1">
      <c r="A658" s="120"/>
      <c r="B658" s="120"/>
      <c r="C658" s="120"/>
      <c r="D658" s="162"/>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spans="1:46" ht="15.75" customHeight="1">
      <c r="A659" s="120"/>
      <c r="B659" s="120"/>
      <c r="C659" s="120"/>
      <c r="D659" s="162"/>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spans="1:46" ht="15.75" customHeight="1">
      <c r="A660" s="120"/>
      <c r="B660" s="120"/>
      <c r="C660" s="120"/>
      <c r="D660" s="162"/>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spans="1:46" ht="15.75" customHeight="1">
      <c r="A661" s="120"/>
      <c r="B661" s="120"/>
      <c r="C661" s="120"/>
      <c r="D661" s="162"/>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spans="1:46" ht="15.75" customHeight="1">
      <c r="A662" s="120"/>
      <c r="B662" s="120"/>
      <c r="C662" s="120"/>
      <c r="D662" s="162"/>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spans="1:46" ht="15.75" customHeight="1">
      <c r="A663" s="120"/>
      <c r="B663" s="120"/>
      <c r="C663" s="120"/>
      <c r="D663" s="162"/>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spans="1:46" ht="15.75" customHeight="1">
      <c r="A664" s="120"/>
      <c r="B664" s="120"/>
      <c r="C664" s="120"/>
      <c r="D664" s="162"/>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spans="1:46" ht="15.75" customHeight="1">
      <c r="A665" s="120"/>
      <c r="B665" s="120"/>
      <c r="C665" s="120"/>
      <c r="D665" s="162"/>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spans="1:46" ht="15.75" customHeight="1">
      <c r="A666" s="120"/>
      <c r="B666" s="120"/>
      <c r="C666" s="120"/>
      <c r="D666" s="162"/>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spans="1:46" ht="15.75" customHeight="1">
      <c r="A667" s="120"/>
      <c r="B667" s="120"/>
      <c r="C667" s="120"/>
      <c r="D667" s="162"/>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spans="1:46" ht="15.75" customHeight="1">
      <c r="A668" s="120"/>
      <c r="B668" s="120"/>
      <c r="C668" s="120"/>
      <c r="D668" s="162"/>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spans="1:46" ht="15.75" customHeight="1">
      <c r="A669" s="120"/>
      <c r="B669" s="120"/>
      <c r="C669" s="120"/>
      <c r="D669" s="162"/>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spans="1:46" ht="15.75" customHeight="1">
      <c r="A670" s="120"/>
      <c r="B670" s="120"/>
      <c r="C670" s="120"/>
      <c r="D670" s="162"/>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spans="1:46" ht="15.75" customHeight="1">
      <c r="A671" s="120"/>
      <c r="B671" s="120"/>
      <c r="C671" s="120"/>
      <c r="D671" s="162"/>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spans="1:46" ht="15.75" customHeight="1">
      <c r="A672" s="120"/>
      <c r="B672" s="120"/>
      <c r="C672" s="120"/>
      <c r="D672" s="162"/>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spans="1:46" ht="15.75" customHeight="1">
      <c r="A673" s="120"/>
      <c r="B673" s="120"/>
      <c r="C673" s="120"/>
      <c r="D673" s="162"/>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spans="1:46" ht="15.75" customHeight="1">
      <c r="A674" s="120"/>
      <c r="B674" s="120"/>
      <c r="C674" s="120"/>
      <c r="D674" s="162"/>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spans="1:46" ht="15.75" customHeight="1">
      <c r="A675" s="120"/>
      <c r="B675" s="120"/>
      <c r="C675" s="120"/>
      <c r="D675" s="162"/>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spans="1:46" ht="15.75" customHeight="1">
      <c r="A676" s="120"/>
      <c r="B676" s="120"/>
      <c r="C676" s="120"/>
      <c r="D676" s="162"/>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spans="1:46" ht="15.75" customHeight="1">
      <c r="A677" s="120"/>
      <c r="B677" s="120"/>
      <c r="C677" s="120"/>
      <c r="D677" s="162"/>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spans="1:46" ht="15.75" customHeight="1">
      <c r="A678" s="120"/>
      <c r="B678" s="120"/>
      <c r="C678" s="120"/>
      <c r="D678" s="162"/>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spans="1:46" ht="15.75" customHeight="1">
      <c r="A679" s="120"/>
      <c r="B679" s="120"/>
      <c r="C679" s="120"/>
      <c r="D679" s="162"/>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spans="1:46" ht="15.75" customHeight="1">
      <c r="A680" s="120"/>
      <c r="B680" s="120"/>
      <c r="C680" s="120"/>
      <c r="D680" s="162"/>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spans="1:46" ht="15.75" customHeight="1">
      <c r="A681" s="120"/>
      <c r="B681" s="120"/>
      <c r="C681" s="120"/>
      <c r="D681" s="162"/>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spans="1:46" ht="15.75" customHeight="1">
      <c r="A682" s="120"/>
      <c r="B682" s="120"/>
      <c r="C682" s="120"/>
      <c r="D682" s="162"/>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spans="1:46" ht="15.75" customHeight="1">
      <c r="A683" s="120"/>
      <c r="B683" s="120"/>
      <c r="C683" s="120"/>
      <c r="D683" s="162"/>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spans="1:46" ht="15.75" customHeight="1">
      <c r="A684" s="120"/>
      <c r="B684" s="120"/>
      <c r="C684" s="120"/>
      <c r="D684" s="162"/>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spans="1:46" ht="15.75" customHeight="1">
      <c r="A685" s="120"/>
      <c r="B685" s="120"/>
      <c r="C685" s="120"/>
      <c r="D685" s="162"/>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spans="1:46" ht="15.75" customHeight="1">
      <c r="A686" s="120"/>
      <c r="B686" s="120"/>
      <c r="C686" s="120"/>
      <c r="D686" s="162"/>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spans="1:46" ht="15.75" customHeight="1">
      <c r="A687" s="120"/>
      <c r="B687" s="120"/>
      <c r="C687" s="120"/>
      <c r="D687" s="162"/>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spans="1:46" ht="15.75" customHeight="1">
      <c r="A688" s="120"/>
      <c r="B688" s="120"/>
      <c r="C688" s="120"/>
      <c r="D688" s="162"/>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spans="1:46" ht="15.75" customHeight="1">
      <c r="A689" s="120"/>
      <c r="B689" s="120"/>
      <c r="C689" s="120"/>
      <c r="D689" s="162"/>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spans="1:46" ht="15.75" customHeight="1">
      <c r="A690" s="120"/>
      <c r="B690" s="120"/>
      <c r="C690" s="120"/>
      <c r="D690" s="162"/>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spans="1:46" ht="15.75" customHeight="1">
      <c r="A691" s="120"/>
      <c r="B691" s="120"/>
      <c r="C691" s="120"/>
      <c r="D691" s="162"/>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spans="1:46" ht="15.75" customHeight="1">
      <c r="A692" s="120"/>
      <c r="B692" s="120"/>
      <c r="C692" s="120"/>
      <c r="D692" s="162"/>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spans="1:46" ht="15.75" customHeight="1">
      <c r="A693" s="120"/>
      <c r="B693" s="120"/>
      <c r="C693" s="120"/>
      <c r="D693" s="162"/>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spans="1:46" ht="15.75" customHeight="1">
      <c r="A694" s="120"/>
      <c r="B694" s="120"/>
      <c r="C694" s="120"/>
      <c r="D694" s="162"/>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spans="1:46" ht="15.75" customHeight="1">
      <c r="A695" s="120"/>
      <c r="B695" s="120"/>
      <c r="C695" s="120"/>
      <c r="D695" s="162"/>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spans="1:46" ht="15.75" customHeight="1">
      <c r="A696" s="120"/>
      <c r="B696" s="120"/>
      <c r="C696" s="120"/>
      <c r="D696" s="162"/>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spans="1:46" ht="15.75" customHeight="1">
      <c r="A697" s="120"/>
      <c r="B697" s="120"/>
      <c r="C697" s="120"/>
      <c r="D697" s="162"/>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spans="1:46" ht="15.75" customHeight="1">
      <c r="A698" s="120"/>
      <c r="B698" s="120"/>
      <c r="C698" s="120"/>
      <c r="D698" s="162"/>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spans="1:46" ht="15.75" customHeight="1">
      <c r="A699" s="120"/>
      <c r="B699" s="120"/>
      <c r="C699" s="120"/>
      <c r="D699" s="162"/>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spans="1:46" ht="15.75" customHeight="1">
      <c r="A700" s="120"/>
      <c r="B700" s="120"/>
      <c r="C700" s="120"/>
      <c r="D700" s="162"/>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spans="1:46" ht="15.75" customHeight="1">
      <c r="A701" s="120"/>
      <c r="B701" s="120"/>
      <c r="C701" s="120"/>
      <c r="D701" s="162"/>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spans="1:46" ht="15.75" customHeight="1">
      <c r="A702" s="120"/>
      <c r="B702" s="120"/>
      <c r="C702" s="120"/>
      <c r="D702" s="162"/>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spans="1:46" ht="15.75" customHeight="1">
      <c r="A703" s="120"/>
      <c r="B703" s="120"/>
      <c r="C703" s="120"/>
      <c r="D703" s="162"/>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spans="1:46" ht="15.75" customHeight="1">
      <c r="A704" s="120"/>
      <c r="B704" s="120"/>
      <c r="C704" s="120"/>
      <c r="D704" s="162"/>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spans="1:46" ht="15.75" customHeight="1">
      <c r="A705" s="120"/>
      <c r="B705" s="120"/>
      <c r="C705" s="120"/>
      <c r="D705" s="162"/>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spans="1:46" ht="15.75" customHeight="1">
      <c r="A706" s="120"/>
      <c r="B706" s="120"/>
      <c r="C706" s="120"/>
      <c r="D706" s="162"/>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spans="1:46" ht="15.75" customHeight="1">
      <c r="A707" s="120"/>
      <c r="B707" s="120"/>
      <c r="C707" s="120"/>
      <c r="D707" s="162"/>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spans="1:46" ht="15.75" customHeight="1">
      <c r="A708" s="120"/>
      <c r="B708" s="120"/>
      <c r="C708" s="120"/>
      <c r="D708" s="162"/>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spans="1:46" ht="15.75" customHeight="1">
      <c r="A709" s="120"/>
      <c r="B709" s="120"/>
      <c r="C709" s="120"/>
      <c r="D709" s="162"/>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spans="1:46" ht="15.75" customHeight="1">
      <c r="A710" s="120"/>
      <c r="B710" s="120"/>
      <c r="C710" s="120"/>
      <c r="D710" s="162"/>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spans="1:46" ht="15.75" customHeight="1">
      <c r="A711" s="120"/>
      <c r="B711" s="120"/>
      <c r="C711" s="120"/>
      <c r="D711" s="162"/>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spans="1:46" ht="15.75" customHeight="1">
      <c r="A712" s="120"/>
      <c r="B712" s="120"/>
      <c r="C712" s="120"/>
      <c r="D712" s="162"/>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spans="1:46" ht="15.75" customHeight="1">
      <c r="A713" s="120"/>
      <c r="B713" s="120"/>
      <c r="C713" s="120"/>
      <c r="D713" s="162"/>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spans="1:46" ht="15.75" customHeight="1">
      <c r="A714" s="120"/>
      <c r="B714" s="120"/>
      <c r="C714" s="120"/>
      <c r="D714" s="162"/>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spans="1:46" ht="15.75" customHeight="1">
      <c r="A715" s="120"/>
      <c r="B715" s="120"/>
      <c r="C715" s="120"/>
      <c r="D715" s="162"/>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spans="1:46" ht="15.75" customHeight="1">
      <c r="A716" s="120"/>
      <c r="B716" s="120"/>
      <c r="C716" s="120"/>
      <c r="D716" s="162"/>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spans="1:46" ht="15.75" customHeight="1">
      <c r="A717" s="120"/>
      <c r="B717" s="120"/>
      <c r="C717" s="120"/>
      <c r="D717" s="162"/>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spans="1:46" ht="15.75" customHeight="1">
      <c r="A718" s="120"/>
      <c r="B718" s="120"/>
      <c r="C718" s="120"/>
      <c r="D718" s="162"/>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spans="1:46" ht="15.75" customHeight="1">
      <c r="A719" s="120"/>
      <c r="B719" s="120"/>
      <c r="C719" s="120"/>
      <c r="D719" s="162"/>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spans="1:46" ht="15.75" customHeight="1">
      <c r="A720" s="120"/>
      <c r="B720" s="120"/>
      <c r="C720" s="120"/>
      <c r="D720" s="162"/>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spans="1:46" ht="15.75" customHeight="1">
      <c r="A721" s="120"/>
      <c r="B721" s="120"/>
      <c r="C721" s="120"/>
      <c r="D721" s="162"/>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spans="1:46" ht="15.75" customHeight="1">
      <c r="A722" s="120"/>
      <c r="B722" s="120"/>
      <c r="C722" s="120"/>
      <c r="D722" s="162"/>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spans="1:46" ht="15.75" customHeight="1">
      <c r="A723" s="120"/>
      <c r="B723" s="120"/>
      <c r="C723" s="120"/>
      <c r="D723" s="162"/>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spans="1:46" ht="15.75" customHeight="1">
      <c r="A724" s="120"/>
      <c r="B724" s="120"/>
      <c r="C724" s="120"/>
      <c r="D724" s="162"/>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spans="1:46" ht="15.75" customHeight="1">
      <c r="A725" s="120"/>
      <c r="B725" s="120"/>
      <c r="C725" s="120"/>
      <c r="D725" s="162"/>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spans="1:46" ht="15.75" customHeight="1">
      <c r="A726" s="120"/>
      <c r="B726" s="120"/>
      <c r="C726" s="120"/>
      <c r="D726" s="162"/>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spans="1:46" ht="15.75" customHeight="1">
      <c r="A727" s="120"/>
      <c r="B727" s="120"/>
      <c r="C727" s="120"/>
      <c r="D727" s="162"/>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spans="1:46" ht="15.75" customHeight="1">
      <c r="A728" s="120"/>
      <c r="B728" s="120"/>
      <c r="C728" s="120"/>
      <c r="D728" s="162"/>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spans="1:46" ht="15.75" customHeight="1">
      <c r="A729" s="120"/>
      <c r="B729" s="120"/>
      <c r="C729" s="120"/>
      <c r="D729" s="162"/>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spans="1:46" ht="15.75" customHeight="1">
      <c r="A730" s="120"/>
      <c r="B730" s="120"/>
      <c r="C730" s="120"/>
      <c r="D730" s="162"/>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spans="1:46" ht="15.75" customHeight="1">
      <c r="A731" s="120"/>
      <c r="B731" s="120"/>
      <c r="C731" s="120"/>
      <c r="D731" s="162"/>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spans="1:46" ht="15.75" customHeight="1">
      <c r="A732" s="120"/>
      <c r="B732" s="120"/>
      <c r="C732" s="120"/>
      <c r="D732" s="162"/>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spans="1:46" ht="15.75" customHeight="1">
      <c r="A733" s="120"/>
      <c r="B733" s="120"/>
      <c r="C733" s="120"/>
      <c r="D733" s="162"/>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spans="1:46" ht="15.75" customHeight="1">
      <c r="A734" s="120"/>
      <c r="B734" s="120"/>
      <c r="C734" s="120"/>
      <c r="D734" s="162"/>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spans="1:46" ht="15.75" customHeight="1">
      <c r="A735" s="120"/>
      <c r="B735" s="120"/>
      <c r="C735" s="120"/>
      <c r="D735" s="162"/>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spans="1:46" ht="15.75" customHeight="1">
      <c r="A736" s="120"/>
      <c r="B736" s="120"/>
      <c r="C736" s="120"/>
      <c r="D736" s="162"/>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spans="1:46" ht="15.75" customHeight="1">
      <c r="A737" s="120"/>
      <c r="B737" s="120"/>
      <c r="C737" s="120"/>
      <c r="D737" s="162"/>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spans="1:46" ht="15.75" customHeight="1">
      <c r="A738" s="120"/>
      <c r="B738" s="120"/>
      <c r="C738" s="120"/>
      <c r="D738" s="162"/>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spans="1:46" ht="15.75" customHeight="1">
      <c r="A739" s="120"/>
      <c r="B739" s="120"/>
      <c r="C739" s="120"/>
      <c r="D739" s="162"/>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spans="1:46" ht="15.75" customHeight="1">
      <c r="A740" s="120"/>
      <c r="B740" s="120"/>
      <c r="C740" s="120"/>
      <c r="D740" s="162"/>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spans="1:46" ht="15.75" customHeight="1">
      <c r="A741" s="120"/>
      <c r="B741" s="120"/>
      <c r="C741" s="120"/>
      <c r="D741" s="162"/>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spans="1:46" ht="15.75" customHeight="1">
      <c r="A742" s="120"/>
      <c r="B742" s="120"/>
      <c r="C742" s="120"/>
      <c r="D742" s="162"/>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spans="1:46" ht="15.75" customHeight="1">
      <c r="A743" s="120"/>
      <c r="B743" s="120"/>
      <c r="C743" s="120"/>
      <c r="D743" s="162"/>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spans="1:46" ht="15.75" customHeight="1">
      <c r="A744" s="120"/>
      <c r="B744" s="120"/>
      <c r="C744" s="120"/>
      <c r="D744" s="162"/>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spans="1:46" ht="15.75" customHeight="1">
      <c r="A745" s="120"/>
      <c r="B745" s="120"/>
      <c r="C745" s="120"/>
      <c r="D745" s="162"/>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spans="1:46" ht="15.75" customHeight="1">
      <c r="A746" s="120"/>
      <c r="B746" s="120"/>
      <c r="C746" s="120"/>
      <c r="D746" s="162"/>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spans="1:46" ht="15.75" customHeight="1">
      <c r="A747" s="120"/>
      <c r="B747" s="120"/>
      <c r="C747" s="120"/>
      <c r="D747" s="162"/>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spans="1:46" ht="15.75" customHeight="1">
      <c r="A748" s="120"/>
      <c r="B748" s="120"/>
      <c r="C748" s="120"/>
      <c r="D748" s="162"/>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spans="1:46" ht="15.75" customHeight="1">
      <c r="A749" s="120"/>
      <c r="B749" s="120"/>
      <c r="C749" s="120"/>
      <c r="D749" s="162"/>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spans="1:46" ht="15.75" customHeight="1">
      <c r="A750" s="120"/>
      <c r="B750" s="120"/>
      <c r="C750" s="120"/>
      <c r="D750" s="162"/>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spans="1:46" ht="15.75" customHeight="1">
      <c r="A751" s="120"/>
      <c r="B751" s="120"/>
      <c r="C751" s="120"/>
      <c r="D751" s="162"/>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spans="1:46" ht="15.75" customHeight="1">
      <c r="A752" s="120"/>
      <c r="B752" s="120"/>
      <c r="C752" s="120"/>
      <c r="D752" s="162"/>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spans="1:46" ht="15.75" customHeight="1">
      <c r="A753" s="120"/>
      <c r="B753" s="120"/>
      <c r="C753" s="120"/>
      <c r="D753" s="162"/>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spans="1:46" ht="15.75" customHeight="1">
      <c r="A754" s="120"/>
      <c r="B754" s="120"/>
      <c r="C754" s="120"/>
      <c r="D754" s="162"/>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spans="1:46" ht="15.75" customHeight="1">
      <c r="A755" s="120"/>
      <c r="B755" s="120"/>
      <c r="C755" s="120"/>
      <c r="D755" s="162"/>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spans="1:46" ht="15.75" customHeight="1">
      <c r="A756" s="120"/>
      <c r="B756" s="120"/>
      <c r="C756" s="120"/>
      <c r="D756" s="162"/>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spans="1:46" ht="15.75" customHeight="1">
      <c r="A757" s="120"/>
      <c r="B757" s="120"/>
      <c r="C757" s="120"/>
      <c r="D757" s="162"/>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spans="1:46" ht="15.75" customHeight="1">
      <c r="A758" s="120"/>
      <c r="B758" s="120"/>
      <c r="C758" s="120"/>
      <c r="D758" s="162"/>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spans="1:46" ht="15.75" customHeight="1">
      <c r="A759" s="120"/>
      <c r="B759" s="120"/>
      <c r="C759" s="120"/>
      <c r="D759" s="162"/>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spans="1:46" ht="15.75" customHeight="1">
      <c r="A760" s="120"/>
      <c r="B760" s="120"/>
      <c r="C760" s="120"/>
      <c r="D760" s="162"/>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spans="1:46" ht="15.75" customHeight="1">
      <c r="A761" s="120"/>
      <c r="B761" s="120"/>
      <c r="C761" s="120"/>
      <c r="D761" s="162"/>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spans="1:46" ht="15.75" customHeight="1">
      <c r="A762" s="120"/>
      <c r="B762" s="120"/>
      <c r="C762" s="120"/>
      <c r="D762" s="162"/>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spans="1:46" ht="15.75" customHeight="1">
      <c r="A763" s="120"/>
      <c r="B763" s="120"/>
      <c r="C763" s="120"/>
      <c r="D763" s="162"/>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spans="1:46" ht="15.75" customHeight="1">
      <c r="A764" s="120"/>
      <c r="B764" s="120"/>
      <c r="C764" s="120"/>
      <c r="D764" s="162"/>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spans="1:46" ht="15.75" customHeight="1">
      <c r="A765" s="120"/>
      <c r="B765" s="120"/>
      <c r="C765" s="120"/>
      <c r="D765" s="162"/>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spans="1:46" ht="15.75" customHeight="1">
      <c r="A766" s="120"/>
      <c r="B766" s="120"/>
      <c r="C766" s="120"/>
      <c r="D766" s="162"/>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spans="1:46" ht="15.75" customHeight="1">
      <c r="A767" s="120"/>
      <c r="B767" s="120"/>
      <c r="C767" s="120"/>
      <c r="D767" s="162"/>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spans="1:46" ht="15.75" customHeight="1">
      <c r="A768" s="120"/>
      <c r="B768" s="120"/>
      <c r="C768" s="120"/>
      <c r="D768" s="162"/>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spans="1:46" ht="15.75" customHeight="1">
      <c r="A769" s="120"/>
      <c r="B769" s="120"/>
      <c r="C769" s="120"/>
      <c r="D769" s="162"/>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spans="1:46" ht="15.75" customHeight="1">
      <c r="A770" s="120"/>
      <c r="B770" s="120"/>
      <c r="C770" s="120"/>
      <c r="D770" s="162"/>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spans="1:46" ht="15.75" customHeight="1">
      <c r="A771" s="120"/>
      <c r="B771" s="120"/>
      <c r="C771" s="120"/>
      <c r="D771" s="162"/>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spans="1:46" ht="15.75" customHeight="1">
      <c r="A772" s="120"/>
      <c r="B772" s="120"/>
      <c r="C772" s="120"/>
      <c r="D772" s="162"/>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spans="1:46" ht="15.75" customHeight="1">
      <c r="A773" s="120"/>
      <c r="B773" s="120"/>
      <c r="C773" s="120"/>
      <c r="D773" s="162"/>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spans="1:46" ht="15.75" customHeight="1">
      <c r="A774" s="120"/>
      <c r="B774" s="120"/>
      <c r="C774" s="120"/>
      <c r="D774" s="162"/>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spans="1:46" ht="15.75" customHeight="1">
      <c r="A775" s="120"/>
      <c r="B775" s="120"/>
      <c r="C775" s="120"/>
      <c r="D775" s="162"/>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spans="1:46" ht="15.75" customHeight="1">
      <c r="A776" s="120"/>
      <c r="B776" s="120"/>
      <c r="C776" s="120"/>
      <c r="D776" s="162"/>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spans="1:46" ht="15.75" customHeight="1">
      <c r="A777" s="120"/>
      <c r="B777" s="120"/>
      <c r="C777" s="120"/>
      <c r="D777" s="162"/>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spans="1:46" ht="15.75" customHeight="1">
      <c r="A778" s="120"/>
      <c r="B778" s="120"/>
      <c r="C778" s="120"/>
      <c r="D778" s="162"/>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spans="1:46" ht="15.75" customHeight="1">
      <c r="A779" s="120"/>
      <c r="B779" s="120"/>
      <c r="C779" s="120"/>
      <c r="D779" s="162"/>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spans="1:46" ht="15.75" customHeight="1">
      <c r="A780" s="120"/>
      <c r="B780" s="120"/>
      <c r="C780" s="120"/>
      <c r="D780" s="162"/>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spans="1:46" ht="15.75" customHeight="1">
      <c r="A781" s="120"/>
      <c r="B781" s="120"/>
      <c r="C781" s="120"/>
      <c r="D781" s="162"/>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spans="1:46" ht="15.75" customHeight="1">
      <c r="A782" s="120"/>
      <c r="B782" s="120"/>
      <c r="C782" s="120"/>
      <c r="D782" s="162"/>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spans="1:46" ht="15.75" customHeight="1">
      <c r="A783" s="120"/>
      <c r="B783" s="120"/>
      <c r="C783" s="120"/>
      <c r="D783" s="162"/>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spans="1:46" ht="15.75" customHeight="1">
      <c r="A784" s="120"/>
      <c r="B784" s="120"/>
      <c r="C784" s="120"/>
      <c r="D784" s="162"/>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spans="1:46" ht="15.75" customHeight="1">
      <c r="A785" s="120"/>
      <c r="B785" s="120"/>
      <c r="C785" s="120"/>
      <c r="D785" s="162"/>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spans="1:46" ht="15.75" customHeight="1">
      <c r="A786" s="120"/>
      <c r="B786" s="120"/>
      <c r="C786" s="120"/>
      <c r="D786" s="162"/>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spans="1:46" ht="15.75" customHeight="1">
      <c r="A787" s="120"/>
      <c r="B787" s="120"/>
      <c r="C787" s="120"/>
      <c r="D787" s="162"/>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spans="1:46" ht="15.75" customHeight="1">
      <c r="A788" s="120"/>
      <c r="B788" s="120"/>
      <c r="C788" s="120"/>
      <c r="D788" s="162"/>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spans="1:46" ht="15.75" customHeight="1">
      <c r="A789" s="120"/>
      <c r="B789" s="120"/>
      <c r="C789" s="120"/>
      <c r="D789" s="162"/>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spans="1:46" ht="15.75" customHeight="1">
      <c r="A790" s="120"/>
      <c r="B790" s="120"/>
      <c r="C790" s="120"/>
      <c r="D790" s="162"/>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spans="1:46" ht="15.75" customHeight="1">
      <c r="A791" s="120"/>
      <c r="B791" s="120"/>
      <c r="C791" s="120"/>
      <c r="D791" s="162"/>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spans="1:46" ht="15.75" customHeight="1">
      <c r="A792" s="120"/>
      <c r="B792" s="120"/>
      <c r="C792" s="120"/>
      <c r="D792" s="162"/>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spans="1:46" ht="15.75" customHeight="1">
      <c r="A793" s="120"/>
      <c r="B793" s="120"/>
      <c r="C793" s="120"/>
      <c r="D793" s="162"/>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spans="1:46" ht="15.75" customHeight="1">
      <c r="A794" s="120"/>
      <c r="B794" s="120"/>
      <c r="C794" s="120"/>
      <c r="D794" s="162"/>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spans="1:46" ht="15.75" customHeight="1">
      <c r="A795" s="120"/>
      <c r="B795" s="120"/>
      <c r="C795" s="120"/>
      <c r="D795" s="162"/>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spans="1:46" ht="15.75" customHeight="1">
      <c r="A796" s="120"/>
      <c r="B796" s="120"/>
      <c r="C796" s="120"/>
      <c r="D796" s="162"/>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spans="1:46" ht="15.75" customHeight="1">
      <c r="A797" s="120"/>
      <c r="B797" s="120"/>
      <c r="C797" s="120"/>
      <c r="D797" s="162"/>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spans="1:46" ht="15.75" customHeight="1">
      <c r="A798" s="120"/>
      <c r="B798" s="120"/>
      <c r="C798" s="120"/>
      <c r="D798" s="162"/>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spans="1:46" ht="15.75" customHeight="1">
      <c r="A799" s="120"/>
      <c r="B799" s="120"/>
      <c r="C799" s="120"/>
      <c r="D799" s="162"/>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spans="1:46" ht="15.75" customHeight="1">
      <c r="A800" s="120"/>
      <c r="B800" s="120"/>
      <c r="C800" s="120"/>
      <c r="D800" s="162"/>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spans="1:46" ht="15.75" customHeight="1">
      <c r="A801" s="120"/>
      <c r="B801" s="120"/>
      <c r="C801" s="120"/>
      <c r="D801" s="162"/>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spans="1:46" ht="15.75" customHeight="1">
      <c r="A802" s="120"/>
      <c r="B802" s="120"/>
      <c r="C802" s="120"/>
      <c r="D802" s="162"/>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spans="1:46" ht="15.75" customHeight="1">
      <c r="A803" s="120"/>
      <c r="B803" s="120"/>
      <c r="C803" s="120"/>
      <c r="D803" s="162"/>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spans="1:46" ht="15.75" customHeight="1">
      <c r="A804" s="120"/>
      <c r="B804" s="120"/>
      <c r="C804" s="120"/>
      <c r="D804" s="162"/>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spans="1:46" ht="15.75" customHeight="1">
      <c r="A805" s="120"/>
      <c r="B805" s="120"/>
      <c r="C805" s="120"/>
      <c r="D805" s="162"/>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spans="1:46" ht="15.75" customHeight="1">
      <c r="A806" s="120"/>
      <c r="B806" s="120"/>
      <c r="C806" s="120"/>
      <c r="D806" s="162"/>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spans="1:46" ht="15.75" customHeight="1">
      <c r="A807" s="120"/>
      <c r="B807" s="120"/>
      <c r="C807" s="120"/>
      <c r="D807" s="162"/>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spans="1:46" ht="15.75" customHeight="1">
      <c r="A808" s="120"/>
      <c r="B808" s="120"/>
      <c r="C808" s="120"/>
      <c r="D808" s="162"/>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spans="1:46" ht="15.75" customHeight="1">
      <c r="A809" s="120"/>
      <c r="B809" s="120"/>
      <c r="C809" s="120"/>
      <c r="D809" s="162"/>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spans="1:46" ht="15.75" customHeight="1">
      <c r="A810" s="120"/>
      <c r="B810" s="120"/>
      <c r="C810" s="120"/>
      <c r="D810" s="162"/>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spans="1:46" ht="15.75" customHeight="1">
      <c r="A811" s="120"/>
      <c r="B811" s="120"/>
      <c r="C811" s="120"/>
      <c r="D811" s="162"/>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spans="1:46" ht="15.75" customHeight="1">
      <c r="A812" s="120"/>
      <c r="B812" s="120"/>
      <c r="C812" s="120"/>
      <c r="D812" s="162"/>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spans="1:46" ht="15.75" customHeight="1">
      <c r="A813" s="120"/>
      <c r="B813" s="120"/>
      <c r="C813" s="120"/>
      <c r="D813" s="162"/>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spans="1:46" ht="15.75" customHeight="1">
      <c r="A814" s="120"/>
      <c r="B814" s="120"/>
      <c r="C814" s="120"/>
      <c r="D814" s="162"/>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spans="1:46" ht="15.75" customHeight="1">
      <c r="A815" s="120"/>
      <c r="B815" s="120"/>
      <c r="C815" s="120"/>
      <c r="D815" s="162"/>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spans="1:46" ht="15.75" customHeight="1">
      <c r="A816" s="120"/>
      <c r="B816" s="120"/>
      <c r="C816" s="120"/>
      <c r="D816" s="162"/>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spans="1:46" ht="15.75" customHeight="1">
      <c r="A817" s="120"/>
      <c r="B817" s="120"/>
      <c r="C817" s="120"/>
      <c r="D817" s="162"/>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spans="1:46" ht="15.75" customHeight="1">
      <c r="A818" s="120"/>
      <c r="B818" s="120"/>
      <c r="C818" s="120"/>
      <c r="D818" s="162"/>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spans="1:46" ht="15.75" customHeight="1">
      <c r="A819" s="120"/>
      <c r="B819" s="120"/>
      <c r="C819" s="120"/>
      <c r="D819" s="162"/>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spans="1:46" ht="15.75" customHeight="1">
      <c r="A820" s="120"/>
      <c r="B820" s="120"/>
      <c r="C820" s="120"/>
      <c r="D820" s="162"/>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spans="1:46" ht="15.75" customHeight="1">
      <c r="A821" s="120"/>
      <c r="B821" s="120"/>
      <c r="C821" s="120"/>
      <c r="D821" s="162"/>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spans="1:46" ht="15.75" customHeight="1">
      <c r="A822" s="120"/>
      <c r="B822" s="120"/>
      <c r="C822" s="120"/>
      <c r="D822" s="162"/>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spans="1:46" ht="15.75" customHeight="1">
      <c r="A823" s="120"/>
      <c r="B823" s="120"/>
      <c r="C823" s="120"/>
      <c r="D823" s="162"/>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spans="1:46" ht="15.75" customHeight="1">
      <c r="A824" s="120"/>
      <c r="B824" s="120"/>
      <c r="C824" s="120"/>
      <c r="D824" s="162"/>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spans="1:46" ht="15.75" customHeight="1">
      <c r="A825" s="120"/>
      <c r="B825" s="120"/>
      <c r="C825" s="120"/>
      <c r="D825" s="162"/>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spans="1:46" ht="15.75" customHeight="1">
      <c r="A826" s="120"/>
      <c r="B826" s="120"/>
      <c r="C826" s="120"/>
      <c r="D826" s="162"/>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spans="1:46" ht="15.75" customHeight="1">
      <c r="A827" s="120"/>
      <c r="B827" s="120"/>
      <c r="C827" s="120"/>
      <c r="D827" s="162"/>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spans="1:46" ht="15.75" customHeight="1">
      <c r="A828" s="120"/>
      <c r="B828" s="120"/>
      <c r="C828" s="120"/>
      <c r="D828" s="162"/>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spans="1:46" ht="15.75" customHeight="1">
      <c r="A829" s="120"/>
      <c r="B829" s="120"/>
      <c r="C829" s="120"/>
      <c r="D829" s="162"/>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spans="1:46" ht="15.75" customHeight="1">
      <c r="A830" s="120"/>
      <c r="B830" s="120"/>
      <c r="C830" s="120"/>
      <c r="D830" s="162"/>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spans="1:46" ht="15.75" customHeight="1">
      <c r="A831" s="120"/>
      <c r="B831" s="120"/>
      <c r="C831" s="120"/>
      <c r="D831" s="162"/>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spans="1:46" ht="15.75" customHeight="1">
      <c r="A832" s="120"/>
      <c r="B832" s="120"/>
      <c r="C832" s="120"/>
      <c r="D832" s="162"/>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spans="1:46" ht="15.75" customHeight="1">
      <c r="A833" s="120"/>
      <c r="B833" s="120"/>
      <c r="C833" s="120"/>
      <c r="D833" s="162"/>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spans="1:46" ht="15.75" customHeight="1">
      <c r="A834" s="120"/>
      <c r="B834" s="120"/>
      <c r="C834" s="120"/>
      <c r="D834" s="162"/>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spans="1:46" ht="15.75" customHeight="1">
      <c r="A835" s="120"/>
      <c r="B835" s="120"/>
      <c r="C835" s="120"/>
      <c r="D835" s="162"/>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spans="1:46" ht="15.75" customHeight="1">
      <c r="A836" s="120"/>
      <c r="B836" s="120"/>
      <c r="C836" s="120"/>
      <c r="D836" s="162"/>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spans="1:46" ht="15.75" customHeight="1">
      <c r="A837" s="120"/>
      <c r="B837" s="120"/>
      <c r="C837" s="120"/>
      <c r="D837" s="162"/>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spans="1:46" ht="15.75" customHeight="1">
      <c r="A838" s="120"/>
      <c r="B838" s="120"/>
      <c r="C838" s="120"/>
      <c r="D838" s="162"/>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spans="1:46" ht="15.75" customHeight="1">
      <c r="A839" s="120"/>
      <c r="B839" s="120"/>
      <c r="C839" s="120"/>
      <c r="D839" s="162"/>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spans="1:46" ht="15.75" customHeight="1">
      <c r="A840" s="120"/>
      <c r="B840" s="120"/>
      <c r="C840" s="120"/>
      <c r="D840" s="162"/>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spans="1:46" ht="15.75" customHeight="1">
      <c r="A841" s="120"/>
      <c r="B841" s="120"/>
      <c r="C841" s="120"/>
      <c r="D841" s="162"/>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spans="1:46" ht="15.75" customHeight="1">
      <c r="A842" s="120"/>
      <c r="B842" s="120"/>
      <c r="C842" s="120"/>
      <c r="D842" s="162"/>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spans="1:46" ht="15.75" customHeight="1">
      <c r="A843" s="120"/>
      <c r="B843" s="120"/>
      <c r="C843" s="120"/>
      <c r="D843" s="162"/>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spans="1:46" ht="15.75" customHeight="1">
      <c r="A844" s="120"/>
      <c r="B844" s="120"/>
      <c r="C844" s="120"/>
      <c r="D844" s="162"/>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spans="1:46" ht="15.75" customHeight="1">
      <c r="A845" s="120"/>
      <c r="B845" s="120"/>
      <c r="C845" s="120"/>
      <c r="D845" s="162"/>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spans="1:46" ht="15.75" customHeight="1">
      <c r="A846" s="120"/>
      <c r="B846" s="120"/>
      <c r="C846" s="120"/>
      <c r="D846" s="162"/>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spans="1:46" ht="15.75" customHeight="1">
      <c r="A847" s="120"/>
      <c r="B847" s="120"/>
      <c r="C847" s="120"/>
      <c r="D847" s="162"/>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spans="1:46" ht="15.75" customHeight="1">
      <c r="A848" s="120"/>
      <c r="B848" s="120"/>
      <c r="C848" s="120"/>
      <c r="D848" s="162"/>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spans="1:46" ht="15.75" customHeight="1">
      <c r="A849" s="120"/>
      <c r="B849" s="120"/>
      <c r="C849" s="120"/>
      <c r="D849" s="162"/>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spans="1:46" ht="15.75" customHeight="1">
      <c r="A850" s="120"/>
      <c r="B850" s="120"/>
      <c r="C850" s="120"/>
      <c r="D850" s="162"/>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spans="1:46" ht="15.75" customHeight="1">
      <c r="A851" s="120"/>
      <c r="B851" s="120"/>
      <c r="C851" s="120"/>
      <c r="D851" s="162"/>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spans="1:46" ht="15.75" customHeight="1">
      <c r="A852" s="120"/>
      <c r="B852" s="120"/>
      <c r="C852" s="120"/>
      <c r="D852" s="162"/>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spans="1:46" ht="15.75" customHeight="1">
      <c r="A853" s="120"/>
      <c r="B853" s="120"/>
      <c r="C853" s="120"/>
      <c r="D853" s="162"/>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spans="1:46" ht="15.75" customHeight="1">
      <c r="A854" s="120"/>
      <c r="B854" s="120"/>
      <c r="C854" s="120"/>
      <c r="D854" s="162"/>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spans="1:46" ht="15.75" customHeight="1">
      <c r="A855" s="120"/>
      <c r="B855" s="120"/>
      <c r="C855" s="120"/>
      <c r="D855" s="162"/>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spans="1:46" ht="15.75" customHeight="1">
      <c r="A856" s="120"/>
      <c r="B856" s="120"/>
      <c r="C856" s="120"/>
      <c r="D856" s="162"/>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spans="1:46" ht="15.75" customHeight="1">
      <c r="A857" s="120"/>
      <c r="B857" s="120"/>
      <c r="C857" s="120"/>
      <c r="D857" s="162"/>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spans="1:46" ht="15.75" customHeight="1">
      <c r="A858" s="120"/>
      <c r="B858" s="120"/>
      <c r="C858" s="120"/>
      <c r="D858" s="162"/>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spans="1:46" ht="15.75" customHeight="1">
      <c r="A859" s="120"/>
      <c r="B859" s="120"/>
      <c r="C859" s="120"/>
      <c r="D859" s="162"/>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spans="1:46" ht="15.75" customHeight="1">
      <c r="A860" s="120"/>
      <c r="B860" s="120"/>
      <c r="C860" s="120"/>
      <c r="D860" s="162"/>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spans="1:46" ht="15.75" customHeight="1">
      <c r="A861" s="120"/>
      <c r="B861" s="120"/>
      <c r="C861" s="120"/>
      <c r="D861" s="162"/>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spans="1:46" ht="15.75" customHeight="1">
      <c r="A862" s="120"/>
      <c r="B862" s="120"/>
      <c r="C862" s="120"/>
      <c r="D862" s="162"/>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spans="1:46" ht="15.75" customHeight="1">
      <c r="A863" s="120"/>
      <c r="B863" s="120"/>
      <c r="C863" s="120"/>
      <c r="D863" s="162"/>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spans="1:46" ht="15.75" customHeight="1">
      <c r="A864" s="120"/>
      <c r="B864" s="120"/>
      <c r="C864" s="120"/>
      <c r="D864" s="162"/>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spans="1:46" ht="15.75" customHeight="1">
      <c r="A865" s="120"/>
      <c r="B865" s="120"/>
      <c r="C865" s="120"/>
      <c r="D865" s="162"/>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spans="1:46" ht="15.75" customHeight="1">
      <c r="A866" s="120"/>
      <c r="B866" s="120"/>
      <c r="C866" s="120"/>
      <c r="D866" s="162"/>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spans="1:46" ht="15.75" customHeight="1">
      <c r="A867" s="120"/>
      <c r="B867" s="120"/>
      <c r="C867" s="120"/>
      <c r="D867" s="162"/>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spans="1:46" ht="15.75" customHeight="1">
      <c r="A868" s="120"/>
      <c r="B868" s="120"/>
      <c r="C868" s="120"/>
      <c r="D868" s="162"/>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spans="1:46" ht="15.75" customHeight="1">
      <c r="A869" s="120"/>
      <c r="B869" s="120"/>
      <c r="C869" s="120"/>
      <c r="D869" s="162"/>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spans="1:46" ht="15.75" customHeight="1">
      <c r="A870" s="120"/>
      <c r="B870" s="120"/>
      <c r="C870" s="120"/>
      <c r="D870" s="162"/>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spans="1:46" ht="15.75" customHeight="1">
      <c r="A871" s="120"/>
      <c r="B871" s="120"/>
      <c r="C871" s="120"/>
      <c r="D871" s="162"/>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spans="1:46" ht="15.75" customHeight="1">
      <c r="A872" s="120"/>
      <c r="B872" s="120"/>
      <c r="C872" s="120"/>
      <c r="D872" s="162"/>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spans="1:46" ht="15.75" customHeight="1">
      <c r="A873" s="120"/>
      <c r="B873" s="120"/>
      <c r="C873" s="120"/>
      <c r="D873" s="162"/>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spans="1:46" ht="15.75" customHeight="1">
      <c r="A874" s="120"/>
      <c r="B874" s="120"/>
      <c r="C874" s="120"/>
      <c r="D874" s="162"/>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spans="1:46" ht="15.75" customHeight="1">
      <c r="A875" s="120"/>
      <c r="B875" s="120"/>
      <c r="C875" s="120"/>
      <c r="D875" s="162"/>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spans="1:46" ht="15.75" customHeight="1">
      <c r="A876" s="120"/>
      <c r="B876" s="120"/>
      <c r="C876" s="120"/>
      <c r="D876" s="162"/>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spans="1:46" ht="15.75" customHeight="1">
      <c r="A877" s="120"/>
      <c r="B877" s="120"/>
      <c r="C877" s="120"/>
      <c r="D877" s="162"/>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spans="1:46" ht="15.75" customHeight="1">
      <c r="A878" s="120"/>
      <c r="B878" s="120"/>
      <c r="C878" s="120"/>
      <c r="D878" s="162"/>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spans="1:46" ht="15.75" customHeight="1">
      <c r="A879" s="120"/>
      <c r="B879" s="120"/>
      <c r="C879" s="120"/>
      <c r="D879" s="162"/>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spans="1:46" ht="15.75" customHeight="1">
      <c r="A880" s="120"/>
      <c r="B880" s="120"/>
      <c r="C880" s="120"/>
      <c r="D880" s="162"/>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spans="1:46" ht="15.75" customHeight="1">
      <c r="A881" s="120"/>
      <c r="B881" s="120"/>
      <c r="C881" s="120"/>
      <c r="D881" s="162"/>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spans="1:46" ht="15.75" customHeight="1">
      <c r="A882" s="120"/>
      <c r="B882" s="120"/>
      <c r="C882" s="120"/>
      <c r="D882" s="162"/>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spans="1:46" ht="15.75" customHeight="1">
      <c r="A883" s="120"/>
      <c r="B883" s="120"/>
      <c r="C883" s="120"/>
      <c r="D883" s="162"/>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spans="1:46" ht="15.75" customHeight="1">
      <c r="A884" s="120"/>
      <c r="B884" s="120"/>
      <c r="C884" s="120"/>
      <c r="D884" s="162"/>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spans="1:46" ht="15.75" customHeight="1">
      <c r="A885" s="120"/>
      <c r="B885" s="120"/>
      <c r="C885" s="120"/>
      <c r="D885" s="162"/>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spans="1:46" ht="15.75" customHeight="1">
      <c r="A886" s="120"/>
      <c r="B886" s="120"/>
      <c r="C886" s="120"/>
      <c r="D886" s="162"/>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spans="1:46" ht="15.75" customHeight="1">
      <c r="A887" s="120"/>
      <c r="B887" s="120"/>
      <c r="C887" s="120"/>
      <c r="D887" s="162"/>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spans="1:46" ht="15.75" customHeight="1">
      <c r="A888" s="120"/>
      <c r="B888" s="120"/>
      <c r="C888" s="120"/>
      <c r="D888" s="162"/>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spans="1:46" ht="15.75" customHeight="1">
      <c r="A889" s="120"/>
      <c r="B889" s="120"/>
      <c r="C889" s="120"/>
      <c r="D889" s="162"/>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spans="1:46" ht="15.75" customHeight="1">
      <c r="A890" s="120"/>
      <c r="B890" s="120"/>
      <c r="C890" s="120"/>
      <c r="D890" s="162"/>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spans="1:46" ht="15.75" customHeight="1">
      <c r="A891" s="120"/>
      <c r="B891" s="120"/>
      <c r="C891" s="120"/>
      <c r="D891" s="162"/>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spans="1:46" ht="15.75" customHeight="1">
      <c r="A892" s="120"/>
      <c r="B892" s="120"/>
      <c r="C892" s="120"/>
      <c r="D892" s="162"/>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spans="1:46" ht="15.75" customHeight="1">
      <c r="A893" s="120"/>
      <c r="B893" s="120"/>
      <c r="C893" s="120"/>
      <c r="D893" s="162"/>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spans="1:46" ht="15.75" customHeight="1">
      <c r="A894" s="120"/>
      <c r="B894" s="120"/>
      <c r="C894" s="120"/>
      <c r="D894" s="162"/>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spans="1:46" ht="15.75" customHeight="1">
      <c r="A895" s="120"/>
      <c r="B895" s="120"/>
      <c r="C895" s="120"/>
      <c r="D895" s="162"/>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spans="1:46" ht="15.75" customHeight="1">
      <c r="A896" s="120"/>
      <c r="B896" s="120"/>
      <c r="C896" s="120"/>
      <c r="D896" s="162"/>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spans="1:46" ht="15.75" customHeight="1">
      <c r="A897" s="120"/>
      <c r="B897" s="120"/>
      <c r="C897" s="120"/>
      <c r="D897" s="162"/>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spans="1:46" ht="15.75" customHeight="1">
      <c r="A898" s="120"/>
      <c r="B898" s="120"/>
      <c r="C898" s="120"/>
      <c r="D898" s="162"/>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spans="1:46" ht="15.75" customHeight="1">
      <c r="A899" s="120"/>
      <c r="B899" s="120"/>
      <c r="C899" s="120"/>
      <c r="D899" s="162"/>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spans="1:46" ht="15.75" customHeight="1">
      <c r="A900" s="120"/>
      <c r="B900" s="120"/>
      <c r="C900" s="120"/>
      <c r="D900" s="162"/>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spans="1:46" ht="15.75" customHeight="1">
      <c r="A901" s="120"/>
      <c r="B901" s="120"/>
      <c r="C901" s="120"/>
      <c r="D901" s="162"/>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spans="1:46" ht="15.75" customHeight="1">
      <c r="A902" s="120"/>
      <c r="B902" s="120"/>
      <c r="C902" s="120"/>
      <c r="D902" s="162"/>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spans="1:46" ht="15.75" customHeight="1">
      <c r="A903" s="120"/>
      <c r="B903" s="120"/>
      <c r="C903" s="120"/>
      <c r="D903" s="162"/>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spans="1:46" ht="15.75" customHeight="1">
      <c r="A904" s="120"/>
      <c r="B904" s="120"/>
      <c r="C904" s="120"/>
      <c r="D904" s="162"/>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spans="1:46" ht="15.75" customHeight="1">
      <c r="A905" s="120"/>
      <c r="B905" s="120"/>
      <c r="C905" s="120"/>
      <c r="D905" s="162"/>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spans="1:46" ht="15.75" customHeight="1">
      <c r="A906" s="120"/>
      <c r="B906" s="120"/>
      <c r="C906" s="120"/>
      <c r="D906" s="162"/>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spans="1:46" ht="15.75" customHeight="1">
      <c r="A907" s="120"/>
      <c r="B907" s="120"/>
      <c r="C907" s="120"/>
      <c r="D907" s="162"/>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spans="1:46" ht="15.75" customHeight="1">
      <c r="A908" s="120"/>
      <c r="B908" s="120"/>
      <c r="C908" s="120"/>
      <c r="D908" s="162"/>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spans="1:46" ht="15.75" customHeight="1">
      <c r="A909" s="120"/>
      <c r="B909" s="120"/>
      <c r="C909" s="120"/>
      <c r="D909" s="162"/>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spans="1:46" ht="15.75" customHeight="1">
      <c r="A910" s="120"/>
      <c r="B910" s="120"/>
      <c r="C910" s="120"/>
      <c r="D910" s="162"/>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spans="1:46" ht="15.75" customHeight="1">
      <c r="A911" s="120"/>
      <c r="B911" s="120"/>
      <c r="C911" s="120"/>
      <c r="D911" s="162"/>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spans="1:46" ht="15.75" customHeight="1">
      <c r="A912" s="120"/>
      <c r="B912" s="120"/>
      <c r="C912" s="120"/>
      <c r="D912" s="162"/>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spans="1:46" ht="15.75" customHeight="1">
      <c r="A913" s="120"/>
      <c r="B913" s="120"/>
      <c r="C913" s="120"/>
      <c r="D913" s="162"/>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spans="1:46" ht="15.75" customHeight="1">
      <c r="A914" s="120"/>
      <c r="B914" s="120"/>
      <c r="C914" s="120"/>
      <c r="D914" s="162"/>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spans="1:46" ht="15.75" customHeight="1">
      <c r="A915" s="120"/>
      <c r="B915" s="120"/>
      <c r="C915" s="120"/>
      <c r="D915" s="162"/>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spans="1:46" ht="15.75" customHeight="1">
      <c r="A916" s="120"/>
      <c r="B916" s="120"/>
      <c r="C916" s="120"/>
      <c r="D916" s="162"/>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spans="1:46" ht="15.75" customHeight="1">
      <c r="A917" s="120"/>
      <c r="B917" s="120"/>
      <c r="C917" s="120"/>
      <c r="D917" s="162"/>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spans="1:46" ht="15.75" customHeight="1">
      <c r="A918" s="120"/>
      <c r="B918" s="120"/>
      <c r="C918" s="120"/>
      <c r="D918" s="162"/>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spans="1:46" ht="15.75" customHeight="1">
      <c r="A919" s="120"/>
      <c r="B919" s="120"/>
      <c r="C919" s="120"/>
      <c r="D919" s="162"/>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spans="1:46" ht="15.75" customHeight="1">
      <c r="A920" s="120"/>
      <c r="B920" s="120"/>
      <c r="C920" s="120"/>
      <c r="D920" s="162"/>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spans="1:46" ht="15.75" customHeight="1">
      <c r="A921" s="120"/>
      <c r="B921" s="120"/>
      <c r="C921" s="120"/>
      <c r="D921" s="162"/>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spans="1:46" ht="15.75" customHeight="1">
      <c r="A922" s="120"/>
      <c r="B922" s="120"/>
      <c r="C922" s="120"/>
      <c r="D922" s="162"/>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spans="1:46" ht="15.75" customHeight="1">
      <c r="A923" s="120"/>
      <c r="B923" s="120"/>
      <c r="C923" s="120"/>
      <c r="D923" s="162"/>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spans="1:46" ht="15.75" customHeight="1">
      <c r="A924" s="120"/>
      <c r="B924" s="120"/>
      <c r="C924" s="120"/>
      <c r="D924" s="162"/>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spans="1:46" ht="15.75" customHeight="1">
      <c r="A925" s="120"/>
      <c r="B925" s="120"/>
      <c r="C925" s="120"/>
      <c r="D925" s="162"/>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spans="1:46" ht="15.75" customHeight="1">
      <c r="A926" s="120"/>
      <c r="B926" s="120"/>
      <c r="C926" s="120"/>
      <c r="D926" s="162"/>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spans="1:46" ht="15.75" customHeight="1">
      <c r="A927" s="120"/>
      <c r="B927" s="120"/>
      <c r="C927" s="120"/>
      <c r="D927" s="162"/>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spans="1:46" ht="15.75" customHeight="1">
      <c r="A928" s="120"/>
      <c r="B928" s="120"/>
      <c r="C928" s="120"/>
      <c r="D928" s="162"/>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spans="1:46" ht="15.75" customHeight="1">
      <c r="A929" s="120"/>
      <c r="B929" s="120"/>
      <c r="C929" s="120"/>
      <c r="D929" s="162"/>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spans="1:46" ht="15.75" customHeight="1">
      <c r="A930" s="120"/>
      <c r="B930" s="120"/>
      <c r="C930" s="120"/>
      <c r="D930" s="162"/>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spans="1:46" ht="15.75" customHeight="1">
      <c r="A931" s="120"/>
      <c r="B931" s="120"/>
      <c r="C931" s="120"/>
      <c r="D931" s="162"/>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spans="1:46" ht="15.75" customHeight="1">
      <c r="A932" s="120"/>
      <c r="B932" s="120"/>
      <c r="C932" s="120"/>
      <c r="D932" s="162"/>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spans="1:46" ht="15.75" customHeight="1">
      <c r="A933" s="120"/>
      <c r="B933" s="120"/>
      <c r="C933" s="120"/>
      <c r="D933" s="162"/>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spans="1:46" ht="15.75" customHeight="1">
      <c r="A934" s="120"/>
      <c r="B934" s="120"/>
      <c r="C934" s="120"/>
      <c r="D934" s="162"/>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spans="1:46" ht="15.75" customHeight="1">
      <c r="A935" s="120"/>
      <c r="B935" s="120"/>
      <c r="C935" s="120"/>
      <c r="D935" s="162"/>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spans="1:46" ht="15.75" customHeight="1">
      <c r="A936" s="120"/>
      <c r="B936" s="120"/>
      <c r="C936" s="120"/>
      <c r="D936" s="162"/>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spans="1:46" ht="15.75" customHeight="1">
      <c r="A937" s="120"/>
      <c r="B937" s="120"/>
      <c r="C937" s="120"/>
      <c r="D937" s="162"/>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spans="1:46" ht="15.75" customHeight="1">
      <c r="A938" s="120"/>
      <c r="B938" s="120"/>
      <c r="C938" s="120"/>
      <c r="D938" s="162"/>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spans="1:46" ht="15.75" customHeight="1">
      <c r="A939" s="120"/>
      <c r="B939" s="120"/>
      <c r="C939" s="120"/>
      <c r="D939" s="162"/>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spans="1:46" ht="15.75" customHeight="1">
      <c r="A940" s="120"/>
      <c r="B940" s="120"/>
      <c r="C940" s="120"/>
      <c r="D940" s="162"/>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spans="1:46" ht="15.75" customHeight="1">
      <c r="A941" s="120"/>
      <c r="B941" s="120"/>
      <c r="C941" s="120"/>
      <c r="D941" s="162"/>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spans="1:46" ht="15.75" customHeight="1">
      <c r="A942" s="120"/>
      <c r="B942" s="120"/>
      <c r="C942" s="120"/>
      <c r="D942" s="162"/>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spans="1:46" ht="15.75" customHeight="1">
      <c r="A943" s="120"/>
      <c r="B943" s="120"/>
      <c r="C943" s="120"/>
      <c r="D943" s="162"/>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spans="1:46" ht="15.75" customHeight="1">
      <c r="A944" s="120"/>
      <c r="B944" s="120"/>
      <c r="C944" s="120"/>
      <c r="D944" s="162"/>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spans="1:46" ht="15.75" customHeight="1">
      <c r="A945" s="120"/>
      <c r="B945" s="120"/>
      <c r="C945" s="120"/>
      <c r="D945" s="162"/>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spans="1:46" ht="15.75" customHeight="1">
      <c r="A946" s="120"/>
      <c r="B946" s="120"/>
      <c r="C946" s="120"/>
      <c r="D946" s="162"/>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spans="1:46" ht="15.75" customHeight="1">
      <c r="A947" s="120"/>
      <c r="B947" s="120"/>
      <c r="C947" s="120"/>
      <c r="D947" s="162"/>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spans="1:46" ht="15.75" customHeight="1">
      <c r="A948" s="120"/>
      <c r="B948" s="120"/>
      <c r="C948" s="120"/>
      <c r="D948" s="162"/>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spans="1:46" ht="15.75" customHeight="1">
      <c r="A949" s="120"/>
      <c r="B949" s="120"/>
      <c r="C949" s="120"/>
      <c r="D949" s="162"/>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spans="1:46" ht="15.75" customHeight="1">
      <c r="A950" s="120"/>
      <c r="B950" s="120"/>
      <c r="C950" s="120"/>
      <c r="D950" s="162"/>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spans="1:46" ht="15.75" customHeight="1">
      <c r="A951" s="120"/>
      <c r="B951" s="120"/>
      <c r="C951" s="120"/>
      <c r="D951" s="162"/>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spans="1:46" ht="15.75" customHeight="1">
      <c r="A952" s="120"/>
      <c r="B952" s="120"/>
      <c r="C952" s="120"/>
      <c r="D952" s="162"/>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spans="1:46" ht="15.75" customHeight="1">
      <c r="A953" s="120"/>
      <c r="B953" s="120"/>
      <c r="C953" s="120"/>
      <c r="D953" s="162"/>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spans="1:46" ht="15.75" customHeight="1">
      <c r="A954" s="120"/>
      <c r="B954" s="120"/>
      <c r="C954" s="120"/>
      <c r="D954" s="162"/>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spans="1:46" ht="15.75" customHeight="1">
      <c r="A955" s="120"/>
      <c r="B955" s="120"/>
      <c r="C955" s="120"/>
      <c r="D955" s="162"/>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spans="1:46" ht="15.75" customHeight="1">
      <c r="A956" s="120"/>
      <c r="B956" s="120"/>
      <c r="C956" s="120"/>
      <c r="D956" s="162"/>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spans="1:46" ht="15.75" customHeight="1">
      <c r="A957" s="120"/>
      <c r="B957" s="120"/>
      <c r="C957" s="120"/>
      <c r="D957" s="162"/>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spans="1:46" ht="15.75" customHeight="1">
      <c r="A958" s="120"/>
      <c r="B958" s="120"/>
      <c r="C958" s="120"/>
      <c r="D958" s="162"/>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spans="1:46" ht="15.75" customHeight="1">
      <c r="A959" s="120"/>
      <c r="B959" s="120"/>
      <c r="C959" s="120"/>
      <c r="D959" s="162"/>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spans="1:46" ht="15.75" customHeight="1">
      <c r="A960" s="120"/>
      <c r="B960" s="120"/>
      <c r="C960" s="120"/>
      <c r="D960" s="162"/>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spans="1:46" ht="15.75" customHeight="1">
      <c r="A961" s="120"/>
      <c r="B961" s="120"/>
      <c r="C961" s="120"/>
      <c r="D961" s="162"/>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spans="1:46" ht="15.75" customHeight="1">
      <c r="A962" s="120"/>
      <c r="B962" s="120"/>
      <c r="C962" s="120"/>
      <c r="D962" s="162"/>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spans="1:46" ht="15.75" customHeight="1">
      <c r="A963" s="120"/>
      <c r="B963" s="120"/>
      <c r="C963" s="120"/>
      <c r="D963" s="162"/>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spans="1:46" ht="15.75" customHeight="1">
      <c r="A964" s="120"/>
      <c r="B964" s="120"/>
      <c r="C964" s="120"/>
      <c r="D964" s="162"/>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spans="1:46" ht="15.75" customHeight="1">
      <c r="A965" s="120"/>
      <c r="B965" s="120"/>
      <c r="C965" s="120"/>
      <c r="D965" s="162"/>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spans="1:46" ht="15.75" customHeight="1">
      <c r="A966" s="120"/>
      <c r="B966" s="120"/>
      <c r="C966" s="120"/>
      <c r="D966" s="162"/>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spans="1:46" ht="15.75" customHeight="1">
      <c r="A967" s="120"/>
      <c r="B967" s="120"/>
      <c r="C967" s="120"/>
      <c r="D967" s="162"/>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spans="1:46" ht="15.75" customHeight="1">
      <c r="A968" s="120"/>
      <c r="B968" s="120"/>
      <c r="C968" s="120"/>
      <c r="D968" s="162"/>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spans="1:46" ht="15.75" customHeight="1">
      <c r="A969" s="120"/>
      <c r="B969" s="120"/>
      <c r="C969" s="120"/>
      <c r="D969" s="162"/>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spans="1:46" ht="15.75" customHeight="1">
      <c r="A970" s="120"/>
      <c r="B970" s="120"/>
      <c r="C970" s="120"/>
      <c r="D970" s="162"/>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spans="1:46" ht="15.75" customHeight="1">
      <c r="A971" s="120"/>
      <c r="B971" s="120"/>
      <c r="C971" s="120"/>
      <c r="D971" s="162"/>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spans="1:46" ht="15.75" customHeight="1">
      <c r="A972" s="120"/>
      <c r="B972" s="120"/>
      <c r="C972" s="120"/>
      <c r="D972" s="162"/>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spans="1:46" ht="15.75" customHeight="1">
      <c r="A973" s="120"/>
      <c r="B973" s="120"/>
      <c r="C973" s="120"/>
      <c r="D973" s="162"/>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spans="1:46" ht="15.75" customHeight="1">
      <c r="A974" s="120"/>
      <c r="B974" s="120"/>
      <c r="C974" s="120"/>
      <c r="D974" s="162"/>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spans="1:46" ht="15.75" customHeight="1">
      <c r="A975" s="120"/>
      <c r="B975" s="120"/>
      <c r="C975" s="120"/>
      <c r="D975" s="162"/>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spans="1:46" ht="15.75" customHeight="1">
      <c r="A976" s="120"/>
      <c r="B976" s="120"/>
      <c r="C976" s="120"/>
      <c r="D976" s="162"/>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spans="1:46" ht="15.75" customHeight="1">
      <c r="A977" s="120"/>
      <c r="B977" s="120"/>
      <c r="C977" s="120"/>
      <c r="D977" s="162"/>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spans="1:46" ht="15.75" customHeight="1">
      <c r="A978" s="120"/>
      <c r="B978" s="120"/>
      <c r="C978" s="120"/>
      <c r="D978" s="162"/>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spans="1:46" ht="15.75" customHeight="1">
      <c r="A979" s="120"/>
      <c r="B979" s="120"/>
      <c r="C979" s="120"/>
      <c r="D979" s="162"/>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spans="1:46" ht="15.75" customHeight="1">
      <c r="A980" s="120"/>
      <c r="B980" s="120"/>
      <c r="C980" s="120"/>
      <c r="D980" s="162"/>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spans="1:46" ht="15.75" customHeight="1">
      <c r="A981" s="120"/>
      <c r="B981" s="120"/>
      <c r="C981" s="120"/>
      <c r="D981" s="162"/>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spans="1:46" ht="15.75" customHeight="1">
      <c r="A982" s="120"/>
      <c r="B982" s="120"/>
      <c r="C982" s="120"/>
      <c r="D982" s="162"/>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spans="1:46" ht="15.75" customHeight="1">
      <c r="A983" s="120"/>
      <c r="B983" s="120"/>
      <c r="C983" s="120"/>
      <c r="D983" s="162"/>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spans="1:46" ht="15.75" customHeight="1">
      <c r="A984" s="120"/>
      <c r="B984" s="120"/>
      <c r="C984" s="120"/>
      <c r="D984" s="162"/>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spans="1:46" ht="15.75" customHeight="1">
      <c r="A985" s="120"/>
      <c r="B985" s="120"/>
      <c r="C985" s="120"/>
      <c r="D985" s="162"/>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spans="1:46" ht="15.75" customHeight="1">
      <c r="A986" s="120"/>
      <c r="B986" s="120"/>
      <c r="C986" s="120"/>
      <c r="D986" s="162"/>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spans="1:46" ht="15.75" customHeight="1">
      <c r="A987" s="120"/>
      <c r="B987" s="120"/>
      <c r="C987" s="120"/>
      <c r="D987" s="162"/>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spans="1:46" ht="15.75" customHeight="1">
      <c r="A988" s="120"/>
      <c r="B988" s="120"/>
      <c r="C988" s="120"/>
      <c r="D988" s="162"/>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spans="1:46" ht="15.75" customHeight="1">
      <c r="A989" s="120"/>
      <c r="B989" s="120"/>
      <c r="C989" s="120"/>
      <c r="D989" s="162"/>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spans="1:46" ht="15.75" customHeight="1">
      <c r="A990" s="120"/>
      <c r="B990" s="120"/>
      <c r="C990" s="120"/>
      <c r="D990" s="162"/>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spans="1:46" ht="15.75" customHeight="1">
      <c r="A991" s="120"/>
      <c r="B991" s="120"/>
      <c r="C991" s="120"/>
      <c r="D991" s="162"/>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spans="1:46" ht="15.75" customHeight="1">
      <c r="A992" s="120"/>
      <c r="B992" s="120"/>
      <c r="C992" s="120"/>
      <c r="D992" s="162"/>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spans="1:46" ht="15.75" customHeight="1">
      <c r="A993" s="120"/>
      <c r="B993" s="120"/>
      <c r="C993" s="120"/>
      <c r="D993" s="162"/>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spans="1:46" ht="15.75" customHeight="1">
      <c r="A994" s="120"/>
      <c r="B994" s="120"/>
      <c r="C994" s="120"/>
      <c r="D994" s="162"/>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spans="1:46" ht="15.75" customHeight="1">
      <c r="A995" s="120"/>
      <c r="B995" s="120"/>
      <c r="C995" s="120"/>
      <c r="D995" s="162"/>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spans="1:46" ht="15.75" customHeight="1">
      <c r="A996" s="120"/>
      <c r="B996" s="120"/>
      <c r="C996" s="120"/>
      <c r="D996" s="162"/>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spans="1:46" ht="15.75" customHeight="1">
      <c r="A997" s="120"/>
      <c r="B997" s="120"/>
      <c r="C997" s="120"/>
      <c r="D997" s="162"/>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spans="1:46" ht="15.75" customHeight="1">
      <c r="A998" s="120"/>
      <c r="B998" s="120"/>
      <c r="C998" s="120"/>
      <c r="D998" s="162"/>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spans="1:46" ht="15.75" customHeight="1">
      <c r="A999" s="120"/>
      <c r="B999" s="120"/>
      <c r="C999" s="120"/>
      <c r="D999" s="162"/>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spans="1:46" ht="15.75" customHeight="1">
      <c r="A1000" s="120"/>
      <c r="B1000" s="120"/>
      <c r="C1000" s="120"/>
      <c r="D1000" s="162"/>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27">
    <mergeCell ref="A1:AT1"/>
    <mergeCell ref="D3:O3"/>
    <mergeCell ref="D4:O4"/>
    <mergeCell ref="D5:O5"/>
    <mergeCell ref="D6:O6"/>
    <mergeCell ref="D7:O7"/>
    <mergeCell ref="A10:AT10"/>
    <mergeCell ref="C13:F13"/>
    <mergeCell ref="C33:D33"/>
    <mergeCell ref="E33:F33"/>
    <mergeCell ref="G33:H33"/>
    <mergeCell ref="I33:J33"/>
    <mergeCell ref="A61:AA61"/>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D1000"/>
  <sheetViews>
    <sheetView workbookViewId="0">
      <pane xSplit="2" ySplit="5" topLeftCell="F11" activePane="bottomRight" state="frozen"/>
      <selection pane="bottomRight" activeCell="G12" sqref="G12"/>
      <selection pane="bottomLeft" activeCell="A6" sqref="A6"/>
      <selection pane="topRight" activeCell="C1" sqref="C1"/>
    </sheetView>
  </sheetViews>
  <sheetFormatPr defaultColWidth="14.42578125" defaultRowHeight="15" customHeight="1"/>
  <cols>
    <col min="1" max="1" width="9.140625" customWidth="1"/>
    <col min="2" max="2" width="40.5703125" customWidth="1"/>
    <col min="3" max="3" width="17.7109375" customWidth="1"/>
    <col min="4" max="8" width="15.7109375" customWidth="1"/>
    <col min="9" max="9" width="18.42578125" customWidth="1"/>
    <col min="10" max="10" width="19.140625" customWidth="1"/>
    <col min="11" max="30" width="15.7109375" customWidth="1"/>
  </cols>
  <sheetData>
    <row r="1" spans="1:30" ht="25.9">
      <c r="A1" s="243" t="s">
        <v>163</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row>
    <row r="2" spans="1:30" ht="25.9">
      <c r="A2" s="176"/>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row>
    <row r="3" spans="1:30" ht="14.45">
      <c r="A3" s="167"/>
      <c r="B3" s="167"/>
      <c r="C3" s="167"/>
      <c r="D3" s="167"/>
      <c r="E3" s="167"/>
      <c r="F3" s="167"/>
      <c r="G3" s="167"/>
      <c r="H3" s="167"/>
      <c r="I3" s="167"/>
      <c r="J3" s="167"/>
      <c r="K3" s="167"/>
      <c r="L3" s="167"/>
      <c r="M3" s="120"/>
      <c r="N3" s="120"/>
      <c r="O3" s="120"/>
      <c r="P3" s="120"/>
      <c r="Q3" s="120"/>
      <c r="R3" s="120"/>
      <c r="S3" s="120"/>
      <c r="T3" s="120"/>
      <c r="U3" s="120"/>
      <c r="V3" s="120"/>
      <c r="W3" s="120"/>
      <c r="X3" s="120"/>
      <c r="Y3" s="120"/>
      <c r="Z3" s="120"/>
      <c r="AA3" s="120"/>
      <c r="AB3" s="120"/>
      <c r="AC3" s="120"/>
      <c r="AD3" s="120"/>
    </row>
    <row r="4" spans="1:30" ht="24.75" customHeight="1">
      <c r="A4" s="244" t="s">
        <v>97</v>
      </c>
      <c r="B4" s="252"/>
      <c r="C4" s="245" t="str">
        <f>IF('3-Datos generales'!H11="","",'3-Datos generales'!H11)</f>
        <v xml:space="preserve">Instituto Tecnológico de Costa Rica, Campus Tecnológico Local San Carlos </v>
      </c>
      <c r="D4" s="257"/>
      <c r="E4" s="257"/>
      <c r="F4" s="257"/>
      <c r="G4" s="257"/>
      <c r="H4" s="257"/>
      <c r="I4" s="136"/>
      <c r="J4" s="136"/>
      <c r="K4" s="136"/>
      <c r="L4" s="136"/>
      <c r="M4" s="136"/>
      <c r="N4" s="136"/>
      <c r="O4" s="136"/>
      <c r="P4" s="146"/>
      <c r="Q4" s="136"/>
      <c r="R4" s="136"/>
      <c r="S4" s="136"/>
      <c r="T4" s="136"/>
      <c r="U4" s="136"/>
      <c r="V4" s="136"/>
      <c r="W4" s="136"/>
      <c r="X4" s="136"/>
      <c r="Y4" s="136"/>
      <c r="Z4" s="136"/>
      <c r="AA4" s="136"/>
      <c r="AB4" s="136"/>
      <c r="AC4" s="136"/>
      <c r="AD4" s="136"/>
    </row>
    <row r="5" spans="1:30" ht="24.75" customHeight="1">
      <c r="A5" s="244" t="s">
        <v>164</v>
      </c>
      <c r="B5" s="252"/>
      <c r="C5" s="246">
        <v>2023</v>
      </c>
      <c r="D5" s="253"/>
      <c r="E5" s="253"/>
      <c r="F5" s="253"/>
      <c r="G5" s="253"/>
      <c r="H5" s="253"/>
      <c r="I5" s="136"/>
      <c r="J5" s="136"/>
      <c r="K5" s="136"/>
      <c r="L5" s="136"/>
      <c r="M5" s="136"/>
      <c r="N5" s="136"/>
      <c r="O5" s="136"/>
      <c r="P5" s="146"/>
      <c r="Q5" s="136"/>
      <c r="R5" s="136"/>
      <c r="S5" s="136"/>
      <c r="T5" s="136"/>
      <c r="U5" s="136"/>
      <c r="V5" s="136"/>
      <c r="W5" s="136"/>
      <c r="X5" s="136"/>
      <c r="Y5" s="136"/>
      <c r="Z5" s="136"/>
      <c r="AA5" s="136"/>
      <c r="AB5" s="136"/>
      <c r="AC5" s="136"/>
      <c r="AD5" s="136"/>
    </row>
    <row r="6" spans="1:30" ht="14.45">
      <c r="A6" s="120"/>
      <c r="B6" s="120"/>
      <c r="C6" s="120"/>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row>
    <row r="7" spans="1:30" ht="14.45">
      <c r="A7" s="120"/>
      <c r="B7" s="120"/>
      <c r="C7" s="120"/>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row>
    <row r="8" spans="1:30" ht="21">
      <c r="A8" s="224" t="s">
        <v>165</v>
      </c>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120"/>
      <c r="AC8" s="120"/>
      <c r="AD8" s="120"/>
    </row>
    <row r="9" spans="1:30" ht="14.45">
      <c r="A9" s="120"/>
      <c r="B9" s="120"/>
      <c r="C9" s="120"/>
      <c r="D9" s="120"/>
      <c r="E9" s="120"/>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row>
    <row r="10" spans="1:30" ht="19.5" customHeight="1">
      <c r="A10" s="226" t="s">
        <v>166</v>
      </c>
      <c r="B10" s="254"/>
      <c r="C10" s="227" t="s">
        <v>108</v>
      </c>
      <c r="D10" s="253"/>
      <c r="E10" s="253"/>
      <c r="F10" s="254"/>
      <c r="G10" s="226" t="s">
        <v>142</v>
      </c>
      <c r="H10" s="253"/>
      <c r="I10" s="253"/>
      <c r="J10" s="254"/>
      <c r="K10" s="227" t="s">
        <v>110</v>
      </c>
      <c r="L10" s="253"/>
      <c r="M10" s="253"/>
      <c r="N10" s="254"/>
      <c r="O10" s="226" t="s">
        <v>111</v>
      </c>
      <c r="P10" s="253"/>
      <c r="Q10" s="253"/>
      <c r="R10" s="254"/>
      <c r="S10" s="247" t="s">
        <v>112</v>
      </c>
      <c r="T10" s="253"/>
      <c r="U10" s="253"/>
      <c r="V10" s="253"/>
      <c r="W10" s="136"/>
      <c r="X10" s="136"/>
      <c r="Y10" s="136"/>
      <c r="Z10" s="136"/>
      <c r="AA10" s="136"/>
      <c r="AB10" s="136"/>
      <c r="AC10" s="136"/>
      <c r="AD10" s="136"/>
    </row>
    <row r="11" spans="1:30" ht="72">
      <c r="A11" s="5" t="s">
        <v>52</v>
      </c>
      <c r="B11" s="5" t="s">
        <v>167</v>
      </c>
      <c r="C11" s="10" t="s">
        <v>168</v>
      </c>
      <c r="D11" s="10" t="s">
        <v>117</v>
      </c>
      <c r="E11" s="10" t="s">
        <v>118</v>
      </c>
      <c r="F11" s="10" t="s">
        <v>119</v>
      </c>
      <c r="G11" s="5" t="s">
        <v>168</v>
      </c>
      <c r="H11" s="5" t="s">
        <v>117</v>
      </c>
      <c r="I11" s="5" t="s">
        <v>118</v>
      </c>
      <c r="J11" s="5" t="s">
        <v>119</v>
      </c>
      <c r="K11" s="10" t="s">
        <v>168</v>
      </c>
      <c r="L11" s="10" t="s">
        <v>117</v>
      </c>
      <c r="M11" s="10" t="s">
        <v>118</v>
      </c>
      <c r="N11" s="10" t="s">
        <v>119</v>
      </c>
      <c r="O11" s="5" t="s">
        <v>168</v>
      </c>
      <c r="P11" s="5" t="s">
        <v>117</v>
      </c>
      <c r="Q11" s="5" t="s">
        <v>118</v>
      </c>
      <c r="R11" s="5" t="s">
        <v>119</v>
      </c>
      <c r="S11" s="10" t="s">
        <v>169</v>
      </c>
      <c r="T11" s="10" t="s">
        <v>170</v>
      </c>
      <c r="U11" s="10" t="s">
        <v>118</v>
      </c>
      <c r="V11" s="10" t="s">
        <v>171</v>
      </c>
      <c r="W11" s="136"/>
      <c r="X11" s="136"/>
      <c r="Y11" s="136"/>
      <c r="Z11" s="136"/>
      <c r="AA11" s="136"/>
      <c r="AB11" s="136"/>
      <c r="AC11" s="136"/>
      <c r="AD11" s="136"/>
    </row>
    <row r="12" spans="1:30" ht="24.75" customHeight="1">
      <c r="A12" s="15">
        <v>1</v>
      </c>
      <c r="B12" s="84" t="str">
        <f>IF(CTLSC!D$4="","",CTLSC!D$4)</f>
        <v>Servicios Generales (incluye Unidad de Transporte)</v>
      </c>
      <c r="C12" s="85">
        <f>IF(CTLSC!C28=0," ",CTLSC!C28)</f>
        <v>1859.46525</v>
      </c>
      <c r="D12" s="85">
        <f>IF(CTLSC!D28=0," ",CTLSC!D28)</f>
        <v>1260254.3333333333</v>
      </c>
      <c r="E12" s="85" t="str">
        <f>IF(CTLSC!E28=0," ",CTLSC!E28)</f>
        <v xml:space="preserve"> </v>
      </c>
      <c r="F12" s="85" t="str">
        <f t="shared" ref="F12:F21" si="0">IF(E12=" "," ",E12/C12)</f>
        <v xml:space="preserve"> </v>
      </c>
      <c r="G12" s="86">
        <f>IF(SUM(CTLSC!G28+CTLSC!W28)=0," ",(CTLSC!G28+CTLSC!W28))</f>
        <v>263.57983333333334</v>
      </c>
      <c r="H12" s="86">
        <f>IF(SUM(CTLSC!H28+CTLSC!X28)=0," ",(CTLSC!H28+CTLSC!X28))</f>
        <v>210078.08333333334</v>
      </c>
      <c r="I12" s="86" t="str">
        <f>IF(SUM(CTLSC!I28+CTLSC!Y28)=0," ",(CTLSC!I28+CTLSC!Y28))</f>
        <v xml:space="preserve"> </v>
      </c>
      <c r="J12" s="85" t="str">
        <f t="shared" ref="J12:J21" si="1">IF(I12=" "," ",I12/G12)</f>
        <v xml:space="preserve"> </v>
      </c>
      <c r="K12" s="85" t="str">
        <f>IF(CTLSC!K28=0," ",CTLSC!K28)</f>
        <v xml:space="preserve"> </v>
      </c>
      <c r="L12" s="85" t="str">
        <f>IF(CTLSC!L28=0," ",CTLSC!L28)</f>
        <v xml:space="preserve"> </v>
      </c>
      <c r="M12" s="85" t="str">
        <f>IF(CTLSC!M28=0," ",CTLSC!M28)</f>
        <v xml:space="preserve"> </v>
      </c>
      <c r="N12" s="85" t="str">
        <f t="shared" ref="N12:N21" si="2">IF(M12=" "," ",M12/K12)</f>
        <v xml:space="preserve"> </v>
      </c>
      <c r="O12" s="85" t="str">
        <f>IF(CTLSC!O28=0," ",CTLSC!O28)</f>
        <v xml:space="preserve"> </v>
      </c>
      <c r="P12" s="85" t="str">
        <f>IF(CTLSC!P28=0," ",CTLSC!P28)</f>
        <v xml:space="preserve"> </v>
      </c>
      <c r="Q12" s="85" t="str">
        <f>IF(CTLSC!Q28=0," ",CTLSC!Q28)</f>
        <v xml:space="preserve"> </v>
      </c>
      <c r="R12" s="85" t="str">
        <f t="shared" ref="R12:R21" si="3">IF(Q12=" "," ",Q12/O12)</f>
        <v xml:space="preserve"> </v>
      </c>
      <c r="S12" s="85" t="str">
        <f>IF(CTLSC!S28=0," ",CTLSC!S28)</f>
        <v xml:space="preserve"> </v>
      </c>
      <c r="T12" s="85" t="str">
        <f>IF(CTLSC!T28=0," ",CTLSC!T28)</f>
        <v xml:space="preserve"> </v>
      </c>
      <c r="U12" s="85" t="str">
        <f>IF(CTLSC!U28=0," ",CTLSC!U28)</f>
        <v xml:space="preserve"> </v>
      </c>
      <c r="V12" s="85" t="str">
        <f t="shared" ref="V12:V21" si="4">IF(U12=" "," ",U12/S12)</f>
        <v xml:space="preserve"> </v>
      </c>
      <c r="W12" s="136"/>
      <c r="X12" s="136"/>
      <c r="Y12" s="136"/>
      <c r="Z12" s="136"/>
      <c r="AA12" s="136"/>
      <c r="AB12" s="136"/>
      <c r="AC12" s="136"/>
      <c r="AD12" s="136"/>
    </row>
    <row r="13" spans="1:30" ht="24.75" customHeight="1">
      <c r="A13" s="87">
        <v>2</v>
      </c>
      <c r="B13" s="88" t="str">
        <f>IF('5-Edificio 2'!D$4="","",'5-Edificio 2'!D$4)</f>
        <v>CIDASTH</v>
      </c>
      <c r="C13" s="85">
        <f>IF('5-Edificio 2'!C28=0," ",'5-Edificio 2'!C28)</f>
        <v>18.307500000000001</v>
      </c>
      <c r="D13" s="85">
        <f>IF('5-Edificio 2'!D28=0," ",'5-Edificio 2'!D28)</f>
        <v>11521.333333333334</v>
      </c>
      <c r="E13" s="85">
        <f>IF('5-Edificio 2'!E28=0," ",'5-Edificio 2'!E28)</f>
        <v>579.16666666666663</v>
      </c>
      <c r="F13" s="85">
        <f t="shared" si="0"/>
        <v>31.635486367153714</v>
      </c>
      <c r="G13" s="86" t="str">
        <f>IF(SUM('5-Edificio 2'!G28+'5-Edificio 2'!W28)=0," ",('5-Edificio 2'!G28+'5-Edificio 2'!W28))</f>
        <v xml:space="preserve"> </v>
      </c>
      <c r="H13" s="86" t="str">
        <f>IF(SUM('5-Edificio 2'!H28+'5-Edificio 2'!X28)=0," ",('5-Edificio 2'!H28+'5-Edificio 2'!X28))</f>
        <v xml:space="preserve"> </v>
      </c>
      <c r="I13" s="86" t="str">
        <f>IF(SUM('5-Edificio 2'!I28+'5-Edificio 2'!Y28)=0," ",('5-Edificio 2'!I28+'5-Edificio 2'!Y28))</f>
        <v xml:space="preserve"> </v>
      </c>
      <c r="J13" s="85" t="str">
        <f t="shared" si="1"/>
        <v xml:space="preserve"> </v>
      </c>
      <c r="K13" s="86" t="str">
        <f>IF('5-Edificio 2'!K28=0," ",'5-Edificio 2'!K28)</f>
        <v xml:space="preserve"> </v>
      </c>
      <c r="L13" s="86" t="str">
        <f>IF('5-Edificio 2'!L28=0," ",'5-Edificio 2'!L28)</f>
        <v xml:space="preserve"> </v>
      </c>
      <c r="M13" s="86" t="str">
        <f>IF('5-Edificio 2'!M28=0," ",'5-Edificio 2'!M28)</f>
        <v xml:space="preserve"> </v>
      </c>
      <c r="N13" s="86" t="str">
        <f t="shared" si="2"/>
        <v xml:space="preserve"> </v>
      </c>
      <c r="O13" s="86" t="str">
        <f>IF('5-Edificio 2'!O28=0," ",'5-Edificio 2'!O28)</f>
        <v xml:space="preserve"> </v>
      </c>
      <c r="P13" s="86" t="str">
        <f>IF('5-Edificio 2'!P28=0," ",'5-Edificio 2'!P28)</f>
        <v xml:space="preserve"> </v>
      </c>
      <c r="Q13" s="86" t="str">
        <f>IF('5-Edificio 2'!Q28=0," ",'5-Edificio 2'!Q28)</f>
        <v xml:space="preserve"> </v>
      </c>
      <c r="R13" s="85" t="str">
        <f t="shared" si="3"/>
        <v xml:space="preserve"> </v>
      </c>
      <c r="S13" s="86" t="str">
        <f>IF('5-Edificio 2'!S28=0," ",'5-Edificio 2'!S28)</f>
        <v xml:space="preserve"> </v>
      </c>
      <c r="T13" s="86" t="str">
        <f>IF('5-Edificio 2'!T28=0," ",'5-Edificio 2'!T28)</f>
        <v xml:space="preserve"> </v>
      </c>
      <c r="U13" s="86" t="str">
        <f>IF('5-Edificio 2'!U28=0," ",'5-Edificio 2'!U28)</f>
        <v xml:space="preserve"> </v>
      </c>
      <c r="V13" s="85" t="str">
        <f t="shared" si="4"/>
        <v xml:space="preserve"> </v>
      </c>
      <c r="W13" s="177"/>
      <c r="X13" s="177"/>
      <c r="Y13" s="177"/>
      <c r="Z13" s="177"/>
      <c r="AA13" s="177"/>
      <c r="AB13" s="177"/>
      <c r="AC13" s="177"/>
      <c r="AD13" s="177"/>
    </row>
    <row r="14" spans="1:30" ht="24.75" customHeight="1">
      <c r="A14" s="15">
        <v>3</v>
      </c>
      <c r="B14" s="84" t="str">
        <f>IF('6-Edificio 3'!D$4="","",'6-Edificio 3'!D$4)</f>
        <v xml:space="preserve">Agronomía </v>
      </c>
      <c r="C14" s="85" t="str">
        <f>IF('6-Edificio 3'!C28=0," ",'6-Edificio 3'!C28)</f>
        <v xml:space="preserve"> </v>
      </c>
      <c r="D14" s="85" t="str">
        <f>IF('6-Edificio 3'!D28=0," ",'6-Edificio 3'!D28)</f>
        <v xml:space="preserve"> </v>
      </c>
      <c r="E14" s="85" t="str">
        <f>IF('6-Edificio 3'!E28=0," ",'6-Edificio 3'!E28)</f>
        <v xml:space="preserve"> </v>
      </c>
      <c r="F14" s="85" t="str">
        <f t="shared" si="0"/>
        <v xml:space="preserve"> </v>
      </c>
      <c r="G14" s="85" t="str">
        <f>IF(SUM('6-Edificio 3'!G28+'6-Edificio 3'!W28)=0," ",('6-Edificio 3'!G28+'6-Edificio 3'!W28))</f>
        <v xml:space="preserve"> </v>
      </c>
      <c r="H14" s="85" t="str">
        <f>IF(SUM('6-Edificio 3'!H28+'6-Edificio 3'!X28)=0," ",('6-Edificio 3'!H28+'6-Edificio 3'!X28))</f>
        <v xml:space="preserve"> </v>
      </c>
      <c r="I14" s="85" t="str">
        <f>IF(SUM('6-Edificio 3'!I28+'6-Edificio 3'!Y28)=0," ",('6-Edificio 3'!I28+'6-Edificio 3'!Y28))</f>
        <v xml:space="preserve"> </v>
      </c>
      <c r="J14" s="85" t="str">
        <f t="shared" si="1"/>
        <v xml:space="preserve"> </v>
      </c>
      <c r="K14" s="85" t="str">
        <f>IF('6-Edificio 3'!K28=0," ",'6-Edificio 3'!K28)</f>
        <v xml:space="preserve"> </v>
      </c>
      <c r="L14" s="85" t="str">
        <f>IF('6-Edificio 3'!L28=0," ",'6-Edificio 3'!L28)</f>
        <v xml:space="preserve"> </v>
      </c>
      <c r="M14" s="85" t="str">
        <f>IF('6-Edificio 3'!M28=0," ",'6-Edificio 3'!M28)</f>
        <v xml:space="preserve"> </v>
      </c>
      <c r="N14" s="85" t="str">
        <f t="shared" si="2"/>
        <v xml:space="preserve"> </v>
      </c>
      <c r="O14" s="85" t="str">
        <f>IF('6-Edificio 3'!O28=0," ",'6-Edificio 3'!O28)</f>
        <v xml:space="preserve"> </v>
      </c>
      <c r="P14" s="85" t="str">
        <f>IF('6-Edificio 3'!P28=0," ",'6-Edificio 3'!P28)</f>
        <v xml:space="preserve"> </v>
      </c>
      <c r="Q14" s="85" t="str">
        <f>IF('6-Edificio 3'!Q28=0," ",'6-Edificio 3'!Q28)</f>
        <v xml:space="preserve"> </v>
      </c>
      <c r="R14" s="85" t="str">
        <f t="shared" si="3"/>
        <v xml:space="preserve"> </v>
      </c>
      <c r="S14" s="85" t="str">
        <f>IF('6-Edificio 3'!S28=0," ",'6-Edificio 3'!S28)</f>
        <v xml:space="preserve"> </v>
      </c>
      <c r="T14" s="85" t="str">
        <f>IF('6-Edificio 3'!T28=0," ",'6-Edificio 3'!T28)</f>
        <v xml:space="preserve"> </v>
      </c>
      <c r="U14" s="85" t="str">
        <f>IF('6-Edificio 3'!U28=0," ",'6-Edificio 3'!U28)</f>
        <v xml:space="preserve"> </v>
      </c>
      <c r="V14" s="85" t="str">
        <f t="shared" si="4"/>
        <v xml:space="preserve"> </v>
      </c>
      <c r="W14" s="136"/>
      <c r="X14" s="136"/>
      <c r="Y14" s="136"/>
      <c r="Z14" s="136"/>
      <c r="AA14" s="136"/>
      <c r="AB14" s="136"/>
      <c r="AC14" s="136"/>
      <c r="AD14" s="136"/>
    </row>
    <row r="15" spans="1:30" ht="24.75" customHeight="1">
      <c r="A15" s="15">
        <v>4</v>
      </c>
      <c r="B15" s="84" t="str">
        <f>IF('7-Edificio 4'!D$4="","",'7-Edificio 4'!D$4)</f>
        <v>PPA</v>
      </c>
      <c r="C15" s="85">
        <f>IF('7-Edificio 4'!C28=0," ",'7-Edificio 4'!C28)</f>
        <v>295.40916666666664</v>
      </c>
      <c r="D15" s="85">
        <f>IF('7-Edificio 4'!D28=0," ",'7-Edificio 4'!D28)</f>
        <v>195088.33333333334</v>
      </c>
      <c r="E15" s="85" t="str">
        <f>IF('7-Edificio 4'!E28=0," ",'7-Edificio 4'!E28)</f>
        <v xml:space="preserve"> </v>
      </c>
      <c r="F15" s="85" t="str">
        <f t="shared" si="0"/>
        <v xml:space="preserve"> </v>
      </c>
      <c r="G15" s="85" t="str">
        <f>IF(SUM('7-Edificio 4'!G28+'7-Edificio 4'!W28)=0," ",('7-Edificio 4'!G28+'7-Edificio 4'!W28))</f>
        <v xml:space="preserve"> </v>
      </c>
      <c r="H15" s="85" t="str">
        <f>IF(SUM('7-Edificio 4'!H28+'7-Edificio 4'!X28)=0," ",('7-Edificio 4'!H28+'7-Edificio 4'!X28))</f>
        <v xml:space="preserve"> </v>
      </c>
      <c r="I15" s="85" t="str">
        <f>IF(SUM('7-Edificio 4'!I28+'7-Edificio 4'!Y28)=0," ",('7-Edificio 4'!I28+'7-Edificio 4'!Y28))</f>
        <v xml:space="preserve"> </v>
      </c>
      <c r="J15" s="85" t="str">
        <f t="shared" si="1"/>
        <v xml:space="preserve"> </v>
      </c>
      <c r="K15" s="85" t="str">
        <f>IF('7-Edificio 4'!K28=0," ",'7-Edificio 4'!K28)</f>
        <v xml:space="preserve"> </v>
      </c>
      <c r="L15" s="85" t="str">
        <f>IF('7-Edificio 4'!L28=0," ",'7-Edificio 4'!L28)</f>
        <v xml:space="preserve"> </v>
      </c>
      <c r="M15" s="85" t="str">
        <f>IF('7-Edificio 4'!M28=0," ",'7-Edificio 4'!M28)</f>
        <v xml:space="preserve"> </v>
      </c>
      <c r="N15" s="85" t="str">
        <f t="shared" si="2"/>
        <v xml:space="preserve"> </v>
      </c>
      <c r="O15" s="85" t="str">
        <f>IF('7-Edificio 4'!O28=0," ",'7-Edificio 4'!O28)</f>
        <v xml:space="preserve"> </v>
      </c>
      <c r="P15" s="85" t="str">
        <f>IF('7-Edificio 4'!P28=0," ",'7-Edificio 4'!P28)</f>
        <v xml:space="preserve"> </v>
      </c>
      <c r="Q15" s="85" t="str">
        <f>IF('7-Edificio 4'!Q28=0," ",'7-Edificio 4'!Q28)</f>
        <v xml:space="preserve"> </v>
      </c>
      <c r="R15" s="85" t="str">
        <f t="shared" si="3"/>
        <v xml:space="preserve"> </v>
      </c>
      <c r="S15" s="85" t="str">
        <f>IF('7-Edificio 4'!S28=0," ",'7-Edificio 4'!S28)</f>
        <v xml:space="preserve"> </v>
      </c>
      <c r="T15" s="85" t="str">
        <f>IF('7-Edificio 4'!T28=0," ",'7-Edificio 4'!T28)</f>
        <v xml:space="preserve"> </v>
      </c>
      <c r="U15" s="85" t="str">
        <f>IF('7-Edificio 4'!U28=0," ",'7-Edificio 4'!U28)</f>
        <v xml:space="preserve"> </v>
      </c>
      <c r="V15" s="85" t="str">
        <f t="shared" si="4"/>
        <v xml:space="preserve"> </v>
      </c>
      <c r="W15" s="136"/>
      <c r="X15" s="136"/>
      <c r="Y15" s="136"/>
      <c r="Z15" s="136"/>
      <c r="AA15" s="136"/>
      <c r="AB15" s="136"/>
      <c r="AC15" s="136"/>
      <c r="AD15" s="136"/>
    </row>
    <row r="16" spans="1:30" ht="24.75" customHeight="1">
      <c r="A16" s="87">
        <v>5</v>
      </c>
      <c r="B16" s="88" t="str">
        <f>IF('8-Edificio 5'!D$4="","",'8-Edificio 5'!D$4)</f>
        <v/>
      </c>
      <c r="C16" s="85" t="str">
        <f>IF('8-Edificio 5'!C28=0," ",'8-Edificio 5'!C28)</f>
        <v xml:space="preserve"> </v>
      </c>
      <c r="D16" s="85" t="str">
        <f>IF('8-Edificio 5'!D28=0," ",'8-Edificio 5'!D28)</f>
        <v xml:space="preserve"> </v>
      </c>
      <c r="E16" s="85" t="str">
        <f>IF('8-Edificio 5'!E28=0," ",'8-Edificio 5'!E28)</f>
        <v xml:space="preserve"> </v>
      </c>
      <c r="F16" s="85" t="str">
        <f t="shared" si="0"/>
        <v xml:space="preserve"> </v>
      </c>
      <c r="G16" s="86" t="str">
        <f>IF(SUM('8-Edificio 5'!G28+'8-Edificio 5'!W28)=0," ",('8-Edificio 5'!G28+'8-Edificio 5'!W28))</f>
        <v xml:space="preserve"> </v>
      </c>
      <c r="H16" s="86" t="str">
        <f>IF(SUM('8-Edificio 5'!H28+'8-Edificio 5'!X28)=0," ",('8-Edificio 5'!H28+'8-Edificio 5'!X28))</f>
        <v xml:space="preserve"> </v>
      </c>
      <c r="I16" s="86" t="str">
        <f>IF(SUM('8-Edificio 5'!I28+'8-Edificio 5'!Y28)=0," ",('8-Edificio 5'!I28+'8-Edificio 5'!Y28))</f>
        <v xml:space="preserve"> </v>
      </c>
      <c r="J16" s="85" t="str">
        <f t="shared" si="1"/>
        <v xml:space="preserve"> </v>
      </c>
      <c r="K16" s="86" t="str">
        <f>IF('8-Edificio 5'!K28=0," ",'8-Edificio 5'!K28)</f>
        <v xml:space="preserve"> </v>
      </c>
      <c r="L16" s="86" t="str">
        <f>IF('8-Edificio 5'!L28=0," ",'8-Edificio 5'!L28)</f>
        <v xml:space="preserve"> </v>
      </c>
      <c r="M16" s="86" t="str">
        <f>IF('8-Edificio 5'!M28=0," ",'8-Edificio 5'!M28)</f>
        <v xml:space="preserve"> </v>
      </c>
      <c r="N16" s="86" t="str">
        <f t="shared" si="2"/>
        <v xml:space="preserve"> </v>
      </c>
      <c r="O16" s="86" t="str">
        <f>IF('8-Edificio 5'!O28=0," ",'8-Edificio 5'!O28)</f>
        <v xml:space="preserve"> </v>
      </c>
      <c r="P16" s="86" t="str">
        <f>IF('8-Edificio 5'!P28=0," ",'8-Edificio 5'!P28)</f>
        <v xml:space="preserve"> </v>
      </c>
      <c r="Q16" s="86" t="str">
        <f>IF('8-Edificio 5'!Q28=0," ",'8-Edificio 5'!Q28)</f>
        <v xml:space="preserve"> </v>
      </c>
      <c r="R16" s="85" t="str">
        <f t="shared" si="3"/>
        <v xml:space="preserve"> </v>
      </c>
      <c r="S16" s="86" t="str">
        <f>IF('8-Edificio 5'!S28=0," ",'8-Edificio 5'!S28)</f>
        <v xml:space="preserve"> </v>
      </c>
      <c r="T16" s="86" t="str">
        <f>IF('8-Edificio 5'!T28=0," ",'8-Edificio 5'!T28)</f>
        <v xml:space="preserve"> </v>
      </c>
      <c r="U16" s="86" t="str">
        <f>IF('8-Edificio 5'!U28=0," ",'8-Edificio 5'!U28)</f>
        <v xml:space="preserve"> </v>
      </c>
      <c r="V16" s="85" t="str">
        <f t="shared" si="4"/>
        <v xml:space="preserve"> </v>
      </c>
      <c r="W16" s="177"/>
      <c r="X16" s="177"/>
      <c r="Y16" s="177"/>
      <c r="Z16" s="177"/>
      <c r="AA16" s="177"/>
      <c r="AB16" s="177"/>
      <c r="AC16" s="177"/>
      <c r="AD16" s="177"/>
    </row>
    <row r="17" spans="1:30" ht="24.75" customHeight="1">
      <c r="A17" s="87">
        <v>6</v>
      </c>
      <c r="B17" s="88" t="str">
        <f>IF('9-Edificio 6'!D$4="","",'9-Edificio 6'!D$4)</f>
        <v/>
      </c>
      <c r="C17" s="85" t="str">
        <f>IF('9-Edificio 6'!C28=0," ",'9-Edificio 6'!C28)</f>
        <v xml:space="preserve"> </v>
      </c>
      <c r="D17" s="85" t="str">
        <f>IF('9-Edificio 6'!D28=0," ",'9-Edificio 6'!D28)</f>
        <v xml:space="preserve"> </v>
      </c>
      <c r="E17" s="85" t="str">
        <f>IF('9-Edificio 6'!E28=0," ",'9-Edificio 6'!E28)</f>
        <v xml:space="preserve"> </v>
      </c>
      <c r="F17" s="85" t="str">
        <f t="shared" si="0"/>
        <v xml:space="preserve"> </v>
      </c>
      <c r="G17" s="86" t="str">
        <f>IF(SUM('9-Edificio 6'!G28+'9-Edificio 6'!W28)=0," ",('9-Edificio 6'!G28+'9-Edificio 6'!W28))</f>
        <v xml:space="preserve"> </v>
      </c>
      <c r="H17" s="86" t="str">
        <f>IF(SUM('9-Edificio 6'!H28+'9-Edificio 6'!X28)=0," ",('9-Edificio 6'!H28+'9-Edificio 6'!X28))</f>
        <v xml:space="preserve"> </v>
      </c>
      <c r="I17" s="86" t="str">
        <f>IF(SUM('9-Edificio 6'!I28+'9-Edificio 6'!Y28)=0," ",('9-Edificio 6'!I28+'9-Edificio 6'!Y28))</f>
        <v xml:space="preserve"> </v>
      </c>
      <c r="J17" s="85" t="str">
        <f t="shared" si="1"/>
        <v xml:space="preserve"> </v>
      </c>
      <c r="K17" s="86" t="str">
        <f>IF('9-Edificio 6'!K28=0," ",'9-Edificio 6'!K28)</f>
        <v xml:space="preserve"> </v>
      </c>
      <c r="L17" s="86" t="str">
        <f>IF('9-Edificio 6'!L28=0," ",'9-Edificio 6'!L28)</f>
        <v xml:space="preserve"> </v>
      </c>
      <c r="M17" s="86" t="str">
        <f>IF('9-Edificio 6'!M28=0," ",'9-Edificio 6'!M28)</f>
        <v xml:space="preserve"> </v>
      </c>
      <c r="N17" s="86" t="str">
        <f t="shared" si="2"/>
        <v xml:space="preserve"> </v>
      </c>
      <c r="O17" s="86" t="str">
        <f>IF('9-Edificio 6'!O28=0," ",'9-Edificio 6'!O28)</f>
        <v xml:space="preserve"> </v>
      </c>
      <c r="P17" s="86" t="str">
        <f>IF('9-Edificio 6'!P28=0," ",'9-Edificio 6'!P28)</f>
        <v xml:space="preserve"> </v>
      </c>
      <c r="Q17" s="86" t="str">
        <f>IF('9-Edificio 6'!Q28=0," ",'9-Edificio 6'!Q28)</f>
        <v xml:space="preserve"> </v>
      </c>
      <c r="R17" s="85" t="str">
        <f t="shared" si="3"/>
        <v xml:space="preserve"> </v>
      </c>
      <c r="S17" s="86" t="str">
        <f>IF('9-Edificio 6'!S28=0," ",'9-Edificio 6'!S28)</f>
        <v xml:space="preserve"> </v>
      </c>
      <c r="T17" s="86" t="str">
        <f>IF('9-Edificio 6'!T28=0," ",'9-Edificio 6'!T28)</f>
        <v xml:space="preserve"> </v>
      </c>
      <c r="U17" s="86" t="str">
        <f>IF('9-Edificio 6'!U28=0," ",'9-Edificio 6'!U28)</f>
        <v xml:space="preserve"> </v>
      </c>
      <c r="V17" s="85" t="str">
        <f t="shared" si="4"/>
        <v xml:space="preserve"> </v>
      </c>
      <c r="W17" s="177"/>
      <c r="X17" s="177"/>
      <c r="Y17" s="177"/>
      <c r="Z17" s="177"/>
      <c r="AA17" s="177"/>
      <c r="AB17" s="177"/>
      <c r="AC17" s="177"/>
      <c r="AD17" s="177"/>
    </row>
    <row r="18" spans="1:30" ht="24.75" customHeight="1">
      <c r="A18" s="15">
        <v>7</v>
      </c>
      <c r="B18" s="84" t="str">
        <f>IF('10-Edificio 7'!D$4="","",'10-Edificio 7'!D$4)</f>
        <v/>
      </c>
      <c r="C18" s="85" t="str">
        <f>IF('10-Edificio 7'!C28=0," ",'10-Edificio 7'!C28)</f>
        <v xml:space="preserve"> </v>
      </c>
      <c r="D18" s="85" t="str">
        <f>IF('10-Edificio 7'!D28=0," ",'10-Edificio 7'!D28)</f>
        <v xml:space="preserve"> </v>
      </c>
      <c r="E18" s="85" t="str">
        <f>IF('10-Edificio 7'!E28=0," ",'10-Edificio 7'!E28)</f>
        <v xml:space="preserve"> </v>
      </c>
      <c r="F18" s="85" t="str">
        <f t="shared" si="0"/>
        <v xml:space="preserve"> </v>
      </c>
      <c r="G18" s="85" t="str">
        <f>IF(SUM('10-Edificio 7'!G28+'10-Edificio 7'!W28)=0," ",('10-Edificio 7'!G28+'10-Edificio 7'!W28))</f>
        <v xml:space="preserve"> </v>
      </c>
      <c r="H18" s="85" t="str">
        <f>IF(SUM('10-Edificio 7'!H28+'10-Edificio 7'!X28)=0," ",('10-Edificio 7'!H28+'10-Edificio 7'!X28))</f>
        <v xml:space="preserve"> </v>
      </c>
      <c r="I18" s="85" t="str">
        <f>IF(SUM('10-Edificio 7'!I28+'10-Edificio 7'!Y28)=0," ",('10-Edificio 7'!I28+'10-Edificio 7'!Y28))</f>
        <v xml:space="preserve"> </v>
      </c>
      <c r="J18" s="85" t="str">
        <f t="shared" si="1"/>
        <v xml:space="preserve"> </v>
      </c>
      <c r="K18" s="85" t="str">
        <f>IF('10-Edificio 7'!K28=0," ",'10-Edificio 7'!K28)</f>
        <v xml:space="preserve"> </v>
      </c>
      <c r="L18" s="85" t="str">
        <f>IF('10-Edificio 7'!L28=0," ",'10-Edificio 7'!L28)</f>
        <v xml:space="preserve"> </v>
      </c>
      <c r="M18" s="85" t="str">
        <f>IF('10-Edificio 7'!M28=0," ",'10-Edificio 7'!M28)</f>
        <v xml:space="preserve"> </v>
      </c>
      <c r="N18" s="85" t="str">
        <f t="shared" si="2"/>
        <v xml:space="preserve"> </v>
      </c>
      <c r="O18" s="85" t="str">
        <f>IF('10-Edificio 7'!O28=0," ",'10-Edificio 7'!O28)</f>
        <v xml:space="preserve"> </v>
      </c>
      <c r="P18" s="85" t="str">
        <f>IF('10-Edificio 7'!P28=0," ",'10-Edificio 7'!P28)</f>
        <v xml:space="preserve"> </v>
      </c>
      <c r="Q18" s="85" t="str">
        <f>IF('10-Edificio 7'!Q28=0," ",'10-Edificio 7'!Q28)</f>
        <v xml:space="preserve"> </v>
      </c>
      <c r="R18" s="85" t="str">
        <f t="shared" si="3"/>
        <v xml:space="preserve"> </v>
      </c>
      <c r="S18" s="85" t="str">
        <f>IF('10-Edificio 7'!S28=0," ",'10-Edificio 7'!S28)</f>
        <v xml:space="preserve"> </v>
      </c>
      <c r="T18" s="85" t="str">
        <f>IF('10-Edificio 7'!T28=0," ",'10-Edificio 7'!T28)</f>
        <v xml:space="preserve"> </v>
      </c>
      <c r="U18" s="85" t="str">
        <f>IF('10-Edificio 7'!U28=0," ",'10-Edificio 7'!U28)</f>
        <v xml:space="preserve"> </v>
      </c>
      <c r="V18" s="85" t="str">
        <f t="shared" si="4"/>
        <v xml:space="preserve"> </v>
      </c>
      <c r="W18" s="136"/>
      <c r="X18" s="136"/>
      <c r="Y18" s="136"/>
      <c r="Z18" s="136"/>
      <c r="AA18" s="136"/>
      <c r="AB18" s="136"/>
      <c r="AC18" s="136"/>
      <c r="AD18" s="136"/>
    </row>
    <row r="19" spans="1:30" ht="24.75" customHeight="1">
      <c r="A19" s="15">
        <v>8</v>
      </c>
      <c r="B19" s="84" t="str">
        <f>IF('11-Edificio 8'!D$4="","",'11-Edificio 8'!D$4)</f>
        <v/>
      </c>
      <c r="C19" s="85" t="str">
        <f>IF('11-Edificio 8'!C28=0," ",'11-Edificio 8'!C28)</f>
        <v xml:space="preserve"> </v>
      </c>
      <c r="D19" s="85" t="str">
        <f>IF('11-Edificio 8'!D28=0," ",'11-Edificio 8'!D28)</f>
        <v xml:space="preserve"> </v>
      </c>
      <c r="E19" s="85" t="str">
        <f>IF('11-Edificio 8'!E28=0," ",'11-Edificio 8'!E28)</f>
        <v xml:space="preserve"> </v>
      </c>
      <c r="F19" s="85" t="str">
        <f t="shared" si="0"/>
        <v xml:space="preserve"> </v>
      </c>
      <c r="G19" s="85" t="str">
        <f>IF(SUM('11-Edificio 8'!G28+'11-Edificio 8'!W28)=0," ",('11-Edificio 8'!G28+'11-Edificio 8'!W28))</f>
        <v xml:space="preserve"> </v>
      </c>
      <c r="H19" s="85" t="str">
        <f>IF(SUM('11-Edificio 8'!H28+'11-Edificio 8'!X28)=0," ",('11-Edificio 8'!H28+'11-Edificio 8'!X28))</f>
        <v xml:space="preserve"> </v>
      </c>
      <c r="I19" s="85" t="str">
        <f>IF(SUM('11-Edificio 8'!I28+'11-Edificio 8'!Y28)=0," ",('11-Edificio 8'!I28+'11-Edificio 8'!Y28))</f>
        <v xml:space="preserve"> </v>
      </c>
      <c r="J19" s="85" t="str">
        <f t="shared" si="1"/>
        <v xml:space="preserve"> </v>
      </c>
      <c r="K19" s="85" t="str">
        <f>IF('11-Edificio 8'!K28=0," ",'11-Edificio 8'!K28)</f>
        <v xml:space="preserve"> </v>
      </c>
      <c r="L19" s="85" t="str">
        <f>IF('11-Edificio 8'!L28=0," ",'11-Edificio 8'!L28)</f>
        <v xml:space="preserve"> </v>
      </c>
      <c r="M19" s="85" t="str">
        <f>IF('11-Edificio 8'!M28=0," ",'11-Edificio 8'!M28)</f>
        <v xml:space="preserve"> </v>
      </c>
      <c r="N19" s="85" t="str">
        <f t="shared" si="2"/>
        <v xml:space="preserve"> </v>
      </c>
      <c r="O19" s="85" t="str">
        <f>IF('11-Edificio 8'!O28=0," ",'11-Edificio 8'!O28)</f>
        <v xml:space="preserve"> </v>
      </c>
      <c r="P19" s="85" t="str">
        <f>IF('11-Edificio 8'!P28=0," ",'11-Edificio 8'!P28)</f>
        <v xml:space="preserve"> </v>
      </c>
      <c r="Q19" s="85" t="str">
        <f>IF('11-Edificio 8'!Q28=0," ",'11-Edificio 8'!Q28)</f>
        <v xml:space="preserve"> </v>
      </c>
      <c r="R19" s="85" t="str">
        <f t="shared" si="3"/>
        <v xml:space="preserve"> </v>
      </c>
      <c r="S19" s="85" t="str">
        <f>IF('11-Edificio 8'!S28=0," ",'11-Edificio 8'!S28)</f>
        <v xml:space="preserve"> </v>
      </c>
      <c r="T19" s="85" t="str">
        <f>IF('11-Edificio 8'!T28=0," ",'11-Edificio 8'!T28)</f>
        <v xml:space="preserve"> </v>
      </c>
      <c r="U19" s="85" t="str">
        <f>IF('11-Edificio 8'!U28=0," ",'11-Edificio 8'!U28)</f>
        <v xml:space="preserve"> </v>
      </c>
      <c r="V19" s="85" t="str">
        <f t="shared" si="4"/>
        <v xml:space="preserve"> </v>
      </c>
      <c r="W19" s="136"/>
      <c r="X19" s="136"/>
      <c r="Y19" s="136"/>
      <c r="Z19" s="136"/>
      <c r="AA19" s="136"/>
      <c r="AB19" s="136"/>
      <c r="AC19" s="136"/>
      <c r="AD19" s="136"/>
    </row>
    <row r="20" spans="1:30" ht="24.75" customHeight="1">
      <c r="A20" s="15">
        <v>9</v>
      </c>
      <c r="B20" s="84" t="str">
        <f>IF('12-Edificio 9'!D$4="","",'12-Edificio 9'!D$4)</f>
        <v/>
      </c>
      <c r="C20" s="85" t="str">
        <f>IF('12-Edificio 9'!C28=0," ",'12-Edificio 9'!C28)</f>
        <v xml:space="preserve"> </v>
      </c>
      <c r="D20" s="85" t="str">
        <f>IF('12-Edificio 9'!D28=0," ",'12-Edificio 9'!D28)</f>
        <v xml:space="preserve"> </v>
      </c>
      <c r="E20" s="85" t="str">
        <f>IF('12-Edificio 9'!E28=0," ",'12-Edificio 9'!E28)</f>
        <v xml:space="preserve"> </v>
      </c>
      <c r="F20" s="85" t="str">
        <f t="shared" si="0"/>
        <v xml:space="preserve"> </v>
      </c>
      <c r="G20" s="85" t="str">
        <f>IF(SUM('12-Edificio 9'!G28+'12-Edificio 9'!W28)=0," ",('12-Edificio 9'!G28+'12-Edificio 9'!W28))</f>
        <v xml:space="preserve"> </v>
      </c>
      <c r="H20" s="85" t="str">
        <f>IF(SUM('12-Edificio 9'!H28+'12-Edificio 9'!X28)=0," ",('12-Edificio 9'!H28+'12-Edificio 9'!X28))</f>
        <v xml:space="preserve"> </v>
      </c>
      <c r="I20" s="85" t="str">
        <f>IF(SUM('12-Edificio 9'!I28+'12-Edificio 9'!Y28)=0," ",('12-Edificio 9'!I28+'12-Edificio 9'!Y28))</f>
        <v xml:space="preserve"> </v>
      </c>
      <c r="J20" s="85" t="str">
        <f t="shared" si="1"/>
        <v xml:space="preserve"> </v>
      </c>
      <c r="K20" s="85" t="str">
        <f>IF('12-Edificio 9'!K28=0," ",'12-Edificio 9'!K28)</f>
        <v xml:space="preserve"> </v>
      </c>
      <c r="L20" s="85" t="str">
        <f>IF('12-Edificio 9'!L28=0," ",'12-Edificio 9'!L28)</f>
        <v xml:space="preserve"> </v>
      </c>
      <c r="M20" s="85" t="str">
        <f>IF('12-Edificio 9'!M28=0," ",'12-Edificio 9'!M28)</f>
        <v xml:space="preserve"> </v>
      </c>
      <c r="N20" s="85" t="str">
        <f t="shared" si="2"/>
        <v xml:space="preserve"> </v>
      </c>
      <c r="O20" s="85" t="str">
        <f>IF('12-Edificio 9'!O28=0," ",'12-Edificio 9'!O28)</f>
        <v xml:space="preserve"> </v>
      </c>
      <c r="P20" s="85" t="str">
        <f>IF('12-Edificio 9'!P28=0," ",'12-Edificio 9'!P28)</f>
        <v xml:space="preserve"> </v>
      </c>
      <c r="Q20" s="85" t="str">
        <f>IF('12-Edificio 9'!Q28=0," ",'12-Edificio 9'!Q28)</f>
        <v xml:space="preserve"> </v>
      </c>
      <c r="R20" s="85" t="str">
        <f t="shared" si="3"/>
        <v xml:space="preserve"> </v>
      </c>
      <c r="S20" s="85" t="str">
        <f>IF('12-Edificio 9'!S28=0," ",'12-Edificio 9'!S28)</f>
        <v xml:space="preserve"> </v>
      </c>
      <c r="T20" s="85" t="str">
        <f>IF('12-Edificio 9'!T28=0," ",'12-Edificio 9'!T28)</f>
        <v xml:space="preserve"> </v>
      </c>
      <c r="U20" s="85" t="str">
        <f>IF('12-Edificio 9'!U28=0," ",'12-Edificio 9'!U28)</f>
        <v xml:space="preserve"> </v>
      </c>
      <c r="V20" s="85" t="str">
        <f t="shared" si="4"/>
        <v xml:space="preserve"> </v>
      </c>
      <c r="W20" s="136"/>
      <c r="X20" s="136"/>
      <c r="Y20" s="136"/>
      <c r="Z20" s="136"/>
      <c r="AA20" s="136"/>
      <c r="AB20" s="136"/>
      <c r="AC20" s="136"/>
      <c r="AD20" s="136"/>
    </row>
    <row r="21" spans="1:30" ht="24.75" customHeight="1">
      <c r="A21" s="15">
        <v>10</v>
      </c>
      <c r="B21" s="84" t="str">
        <f>IF('13-Edificio 10'!D$4="","",'13-Edificio 10'!D$4)</f>
        <v/>
      </c>
      <c r="C21" s="85" t="str">
        <f>IF('13-Edificio 10'!C28=0," ",'13-Edificio 10'!C28)</f>
        <v xml:space="preserve"> </v>
      </c>
      <c r="D21" s="85" t="str">
        <f>IF('13-Edificio 10'!D28=0," ",'13-Edificio 10'!D28)</f>
        <v xml:space="preserve"> </v>
      </c>
      <c r="E21" s="85" t="str">
        <f>IF('13-Edificio 10'!E28=0," ",'13-Edificio 10'!E28)</f>
        <v xml:space="preserve"> </v>
      </c>
      <c r="F21" s="85" t="str">
        <f t="shared" si="0"/>
        <v xml:space="preserve"> </v>
      </c>
      <c r="G21" s="85" t="str">
        <f>IF(SUM('13-Edificio 10'!G28+'13-Edificio 10'!W28)=0," ",('13-Edificio 10'!G28+'13-Edificio 10'!W28))</f>
        <v xml:space="preserve"> </v>
      </c>
      <c r="H21" s="85" t="str">
        <f>IF(SUM('13-Edificio 10'!H28+'13-Edificio 10'!X28)=0," ",('13-Edificio 10'!H28+'13-Edificio 10'!X28))</f>
        <v xml:space="preserve"> </v>
      </c>
      <c r="I21" s="85" t="str">
        <f>IF(SUM('13-Edificio 10'!I28+'13-Edificio 10'!Y28)=0," ",('13-Edificio 10'!I28+'13-Edificio 10'!Y28))</f>
        <v xml:space="preserve"> </v>
      </c>
      <c r="J21" s="85" t="str">
        <f t="shared" si="1"/>
        <v xml:space="preserve"> </v>
      </c>
      <c r="K21" s="85" t="str">
        <f>IF('13-Edificio 10'!K28=0," ",'13-Edificio 10'!K28)</f>
        <v xml:space="preserve"> </v>
      </c>
      <c r="L21" s="85" t="str">
        <f>IF('13-Edificio 10'!L28=0," ",'13-Edificio 10'!L28)</f>
        <v xml:space="preserve"> </v>
      </c>
      <c r="M21" s="85" t="str">
        <f>IF('13-Edificio 10'!M28=0," ",'13-Edificio 10'!M28)</f>
        <v xml:space="preserve"> </v>
      </c>
      <c r="N21" s="85" t="str">
        <f t="shared" si="2"/>
        <v xml:space="preserve"> </v>
      </c>
      <c r="O21" s="85" t="str">
        <f>IF('13-Edificio 10'!O28=0," ",'13-Edificio 10'!O28)</f>
        <v xml:space="preserve"> </v>
      </c>
      <c r="P21" s="85" t="str">
        <f>IF('13-Edificio 10'!P28=0," ",'13-Edificio 10'!P28)</f>
        <v xml:space="preserve"> </v>
      </c>
      <c r="Q21" s="85" t="str">
        <f>IF('13-Edificio 10'!Q28=0," ",'13-Edificio 10'!Q28)</f>
        <v xml:space="preserve"> </v>
      </c>
      <c r="R21" s="85" t="str">
        <f t="shared" si="3"/>
        <v xml:space="preserve"> </v>
      </c>
      <c r="S21" s="85" t="str">
        <f>IF('13-Edificio 10'!S28=0," ",'13-Edificio 10'!S28)</f>
        <v xml:space="preserve"> </v>
      </c>
      <c r="T21" s="85" t="str">
        <f>IF('13-Edificio 10'!T28=0," ",'13-Edificio 10'!T28)</f>
        <v xml:space="preserve"> </v>
      </c>
      <c r="U21" s="85" t="str">
        <f>IF('13-Edificio 10'!U28=0," ",'13-Edificio 10'!U28)</f>
        <v xml:space="preserve"> </v>
      </c>
      <c r="V21" s="85" t="str">
        <f t="shared" si="4"/>
        <v xml:space="preserve"> </v>
      </c>
      <c r="W21" s="136"/>
      <c r="X21" s="136"/>
      <c r="Y21" s="136"/>
      <c r="Z21" s="136"/>
      <c r="AA21" s="136"/>
      <c r="AB21" s="136"/>
      <c r="AC21" s="136"/>
      <c r="AD21" s="136"/>
    </row>
    <row r="22" spans="1:30" ht="19.5" customHeight="1">
      <c r="A22" s="226" t="s">
        <v>172</v>
      </c>
      <c r="B22" s="254"/>
      <c r="C22" s="27">
        <f t="shared" ref="C22:E22" si="5">SUM(C12:C21)</f>
        <v>2173.1819166666664</v>
      </c>
      <c r="D22" s="27">
        <f t="shared" si="5"/>
        <v>1466863.9999999998</v>
      </c>
      <c r="E22" s="27">
        <f t="shared" si="5"/>
        <v>579.16666666666663</v>
      </c>
      <c r="F22" s="27" t="s">
        <v>155</v>
      </c>
      <c r="G22" s="89">
        <f t="shared" ref="G22:I22" si="6">SUM(G12:G21)</f>
        <v>263.57983333333334</v>
      </c>
      <c r="H22" s="89">
        <f t="shared" si="6"/>
        <v>210078.08333333334</v>
      </c>
      <c r="I22" s="89">
        <f t="shared" si="6"/>
        <v>0</v>
      </c>
      <c r="J22" s="89" t="s">
        <v>155</v>
      </c>
      <c r="K22" s="27">
        <f t="shared" ref="K22:M22" si="7">SUM(K12:K21)</f>
        <v>0</v>
      </c>
      <c r="L22" s="27">
        <f t="shared" si="7"/>
        <v>0</v>
      </c>
      <c r="M22" s="27">
        <f t="shared" si="7"/>
        <v>0</v>
      </c>
      <c r="N22" s="27" t="s">
        <v>155</v>
      </c>
      <c r="O22" s="89">
        <f t="shared" ref="O22:Q22" si="8">SUM(O12:O21)</f>
        <v>0</v>
      </c>
      <c r="P22" s="89">
        <f t="shared" si="8"/>
        <v>0</v>
      </c>
      <c r="Q22" s="89">
        <f t="shared" si="8"/>
        <v>0</v>
      </c>
      <c r="R22" s="89" t="s">
        <v>155</v>
      </c>
      <c r="S22" s="27">
        <f t="shared" ref="S22:U22" si="9">SUM(S12:S21)</f>
        <v>0</v>
      </c>
      <c r="T22" s="27">
        <f t="shared" si="9"/>
        <v>0</v>
      </c>
      <c r="U22" s="27">
        <f t="shared" si="9"/>
        <v>0</v>
      </c>
      <c r="V22" s="27" t="s">
        <v>155</v>
      </c>
      <c r="W22" s="136"/>
      <c r="X22" s="136"/>
      <c r="Y22" s="136"/>
      <c r="Z22" s="136"/>
      <c r="AA22" s="136"/>
      <c r="AB22" s="136"/>
      <c r="AC22" s="136"/>
      <c r="AD22" s="136"/>
    </row>
    <row r="23" spans="1:30"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row>
    <row r="24" spans="1:30"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row>
    <row r="25" spans="1:30" ht="15.75" customHeight="1">
      <c r="A25" s="224" t="s">
        <v>173</v>
      </c>
      <c r="B25" s="252"/>
      <c r="C25" s="252"/>
      <c r="D25" s="252"/>
      <c r="E25" s="252"/>
      <c r="F25" s="252"/>
      <c r="G25" s="252"/>
      <c r="H25" s="252"/>
      <c r="I25" s="252"/>
      <c r="J25" s="252"/>
      <c r="K25" s="252"/>
      <c r="L25" s="252"/>
      <c r="M25" s="252"/>
      <c r="N25" s="252"/>
      <c r="O25" s="252"/>
      <c r="P25" s="252"/>
      <c r="Q25" s="252"/>
      <c r="R25" s="120"/>
      <c r="S25" s="120"/>
      <c r="T25" s="120"/>
      <c r="U25" s="120"/>
      <c r="V25" s="120"/>
      <c r="W25" s="120"/>
      <c r="X25" s="120"/>
      <c r="Y25" s="120"/>
      <c r="Z25" s="120"/>
      <c r="AA25" s="120"/>
      <c r="AB25" s="120"/>
      <c r="AC25" s="120"/>
      <c r="AD25" s="120"/>
    </row>
    <row r="26" spans="1:30"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row>
    <row r="27" spans="1:30" ht="19.5" customHeight="1">
      <c r="A27" s="232" t="s">
        <v>107</v>
      </c>
      <c r="B27" s="254"/>
      <c r="C27" s="242" t="s">
        <v>108</v>
      </c>
      <c r="D27" s="254"/>
      <c r="E27" s="232" t="s">
        <v>142</v>
      </c>
      <c r="F27" s="254"/>
      <c r="G27" s="242" t="s">
        <v>110</v>
      </c>
      <c r="H27" s="254"/>
      <c r="I27" s="232" t="s">
        <v>174</v>
      </c>
      <c r="J27" s="253"/>
      <c r="K27" s="136"/>
      <c r="L27" s="136"/>
      <c r="M27" s="136"/>
      <c r="N27" s="136"/>
      <c r="O27" s="136"/>
      <c r="P27" s="136"/>
      <c r="Q27" s="136"/>
      <c r="R27" s="136"/>
      <c r="S27" s="136"/>
      <c r="T27" s="136"/>
      <c r="U27" s="136"/>
      <c r="V27" s="136"/>
      <c r="W27" s="136"/>
      <c r="X27" s="136"/>
      <c r="Y27" s="136"/>
      <c r="Z27" s="136"/>
      <c r="AA27" s="136"/>
      <c r="AB27" s="136"/>
      <c r="AC27" s="136"/>
      <c r="AD27" s="136"/>
    </row>
    <row r="28" spans="1:30" ht="15.75" customHeight="1">
      <c r="A28" s="35" t="s">
        <v>52</v>
      </c>
      <c r="B28" s="35" t="s">
        <v>167</v>
      </c>
      <c r="C28" s="90" t="s">
        <v>175</v>
      </c>
      <c r="D28" s="90" t="s">
        <v>176</v>
      </c>
      <c r="E28" s="35" t="s">
        <v>168</v>
      </c>
      <c r="F28" s="35" t="s">
        <v>139</v>
      </c>
      <c r="G28" s="90" t="s">
        <v>177</v>
      </c>
      <c r="H28" s="90" t="s">
        <v>139</v>
      </c>
      <c r="I28" s="35" t="s">
        <v>178</v>
      </c>
      <c r="J28" s="35" t="s">
        <v>139</v>
      </c>
      <c r="K28" s="136"/>
      <c r="L28" s="136"/>
      <c r="M28" s="136"/>
      <c r="N28" s="136"/>
      <c r="O28" s="136"/>
      <c r="P28" s="136"/>
      <c r="Q28" s="136"/>
      <c r="R28" s="136"/>
      <c r="S28" s="136"/>
      <c r="T28" s="136"/>
      <c r="U28" s="136"/>
      <c r="V28" s="136"/>
      <c r="W28" s="136"/>
      <c r="X28" s="136"/>
      <c r="Y28" s="136"/>
      <c r="Z28" s="136"/>
      <c r="AA28" s="136"/>
      <c r="AB28" s="136"/>
      <c r="AC28" s="136"/>
      <c r="AD28" s="136"/>
    </row>
    <row r="29" spans="1:30" ht="24.75" customHeight="1">
      <c r="A29" s="15">
        <v>1</v>
      </c>
      <c r="B29" s="84" t="str">
        <f t="shared" ref="B29:B38" si="10">B12</f>
        <v>Servicios Generales (incluye Unidad de Transporte)</v>
      </c>
      <c r="C29" s="85">
        <f>IF(CTLSC!C48=0," ",CTLSC!C48)</f>
        <v>414.66</v>
      </c>
      <c r="D29" s="85">
        <f>IF(CTLSC!D48=0," ",CTLSC!D48)</f>
        <v>238013</v>
      </c>
      <c r="E29" s="85" t="str">
        <f>IF(CTLSC!E48=0," ",CTLSC!E48)</f>
        <v xml:space="preserve"> </v>
      </c>
      <c r="F29" s="85" t="str">
        <f>IF(CTLSC!F48=0," ",CTLSC!F48)</f>
        <v xml:space="preserve"> </v>
      </c>
      <c r="G29" s="85">
        <f>IF(CTLSC!G48=0," ",CTLSC!G48)</f>
        <v>2800.0333333333333</v>
      </c>
      <c r="H29" s="85">
        <f>IF(CTLSC!H48=0," ",CTLSC!H48)</f>
        <v>548661.91641666682</v>
      </c>
      <c r="I29" s="85" t="str">
        <f>IF(CTLSC!I48=0," ",CTLSC!I48)</f>
        <v xml:space="preserve"> </v>
      </c>
      <c r="J29" s="85" t="str">
        <f>IF(CTLSC!J48=0," ",CTLSC!J48)</f>
        <v xml:space="preserve"> </v>
      </c>
      <c r="K29" s="136"/>
      <c r="L29" s="136"/>
      <c r="M29" s="136"/>
      <c r="N29" s="136"/>
      <c r="O29" s="136"/>
      <c r="P29" s="136"/>
      <c r="Q29" s="136"/>
      <c r="R29" s="136"/>
      <c r="S29" s="136"/>
      <c r="T29" s="136"/>
      <c r="U29" s="136"/>
      <c r="V29" s="136"/>
      <c r="W29" s="136"/>
      <c r="X29" s="136"/>
      <c r="Y29" s="136"/>
      <c r="Z29" s="136"/>
      <c r="AA29" s="136"/>
      <c r="AB29" s="136"/>
      <c r="AC29" s="136"/>
      <c r="AD29" s="136"/>
    </row>
    <row r="30" spans="1:30" ht="24.75" customHeight="1">
      <c r="A30" s="15">
        <v>2</v>
      </c>
      <c r="B30" s="84" t="str">
        <f t="shared" si="10"/>
        <v>CIDASTH</v>
      </c>
      <c r="C30" s="85" t="str">
        <f>IF('5-Edificio 2'!C48=0," ",'5-Edificio 2'!C48)</f>
        <v xml:space="preserve"> </v>
      </c>
      <c r="D30" s="85" t="str">
        <f>IF('5-Edificio 2'!D48=0," ",'5-Edificio 2'!D48)</f>
        <v xml:space="preserve"> </v>
      </c>
      <c r="E30" s="85" t="str">
        <f>IF('5-Edificio 2'!E48=0," ",'5-Edificio 2'!E48)</f>
        <v xml:space="preserve"> </v>
      </c>
      <c r="F30" s="85" t="str">
        <f>IF('5-Edificio 2'!F48=0," ",'5-Edificio 2'!F48)</f>
        <v xml:space="preserve"> </v>
      </c>
      <c r="G30" s="85" t="str">
        <f>IF('5-Edificio 2'!G48=0," ",'5-Edificio 2'!G48)</f>
        <v xml:space="preserve"> </v>
      </c>
      <c r="H30" s="85" t="str">
        <f>IF('5-Edificio 2'!H48=0," ",'5-Edificio 2'!H48)</f>
        <v xml:space="preserve"> </v>
      </c>
      <c r="I30" s="85" t="str">
        <f>IF('5-Edificio 2'!I48=0," ",'5-Edificio 2'!I48)</f>
        <v xml:space="preserve"> </v>
      </c>
      <c r="J30" s="85" t="str">
        <f>IF('5-Edificio 2'!J48=0," ",'5-Edificio 2'!J48)</f>
        <v xml:space="preserve"> </v>
      </c>
      <c r="K30" s="136"/>
      <c r="L30" s="136"/>
      <c r="M30" s="136"/>
      <c r="N30" s="136"/>
      <c r="O30" s="136"/>
      <c r="P30" s="136"/>
      <c r="Q30" s="136"/>
      <c r="R30" s="136"/>
      <c r="S30" s="136"/>
      <c r="T30" s="136"/>
      <c r="U30" s="136"/>
      <c r="V30" s="136"/>
      <c r="W30" s="136"/>
      <c r="X30" s="136"/>
      <c r="Y30" s="136"/>
      <c r="Z30" s="136"/>
      <c r="AA30" s="136"/>
      <c r="AB30" s="136"/>
      <c r="AC30" s="136"/>
      <c r="AD30" s="136"/>
    </row>
    <row r="31" spans="1:30" ht="24.75" customHeight="1">
      <c r="A31" s="15">
        <v>3</v>
      </c>
      <c r="B31" s="84" t="str">
        <f t="shared" si="10"/>
        <v xml:space="preserve">Agronomía </v>
      </c>
      <c r="C31" s="85" t="str">
        <f>IF('6-Edificio 3'!C48=0," ",'6-Edificio 3'!C48)</f>
        <v xml:space="preserve"> </v>
      </c>
      <c r="D31" s="85" t="str">
        <f>IF('6-Edificio 3'!D48=0," ",'6-Edificio 3'!D48)</f>
        <v xml:space="preserve"> </v>
      </c>
      <c r="E31" s="85" t="str">
        <f>IF('6-Edificio 3'!E48=0," ",'6-Edificio 3'!E48)</f>
        <v xml:space="preserve"> </v>
      </c>
      <c r="F31" s="85" t="str">
        <f>IF('6-Edificio 3'!F48=0," ",'6-Edificio 3'!F48)</f>
        <v xml:space="preserve"> </v>
      </c>
      <c r="G31" s="85" t="str">
        <f>IF('6-Edificio 3'!G48=0," ",'6-Edificio 3'!G48)</f>
        <v xml:space="preserve"> </v>
      </c>
      <c r="H31" s="85" t="str">
        <f>IF('6-Edificio 3'!H48=0," ",'6-Edificio 3'!H48)</f>
        <v xml:space="preserve"> </v>
      </c>
      <c r="I31" s="85" t="str">
        <f>IF('6-Edificio 3'!I48=0," ",'6-Edificio 3'!I48)</f>
        <v xml:space="preserve"> </v>
      </c>
      <c r="J31" s="85" t="str">
        <f>IF('6-Edificio 3'!J48=0," ",'6-Edificio 3'!J48)</f>
        <v xml:space="preserve"> </v>
      </c>
      <c r="K31" s="136"/>
      <c r="L31" s="136"/>
      <c r="M31" s="136"/>
      <c r="N31" s="136"/>
      <c r="O31" s="136"/>
      <c r="P31" s="136"/>
      <c r="Q31" s="136"/>
      <c r="R31" s="136"/>
      <c r="S31" s="136"/>
      <c r="T31" s="136"/>
      <c r="U31" s="136"/>
      <c r="V31" s="136"/>
      <c r="W31" s="136"/>
      <c r="X31" s="136"/>
      <c r="Y31" s="136"/>
      <c r="Z31" s="136"/>
      <c r="AA31" s="136"/>
      <c r="AB31" s="136"/>
      <c r="AC31" s="136"/>
      <c r="AD31" s="136"/>
    </row>
    <row r="32" spans="1:30" ht="24.75" customHeight="1">
      <c r="A32" s="15">
        <v>4</v>
      </c>
      <c r="B32" s="84" t="str">
        <f t="shared" si="10"/>
        <v>PPA</v>
      </c>
      <c r="C32" s="85" t="str">
        <f>IF('7-Edificio 4'!C48=0," ",'7-Edificio 4'!C48)</f>
        <v xml:space="preserve"> </v>
      </c>
      <c r="D32" s="85" t="str">
        <f>IF('7-Edificio 4'!D48=0," ",'7-Edificio 4'!D48)</f>
        <v xml:space="preserve"> </v>
      </c>
      <c r="E32" s="85" t="str">
        <f>IF('7-Edificio 4'!E48=0," ",'7-Edificio 4'!E48)</f>
        <v xml:space="preserve"> </v>
      </c>
      <c r="F32" s="85" t="str">
        <f>IF('7-Edificio 4'!F48=0," ",'7-Edificio 4'!F48)</f>
        <v xml:space="preserve"> </v>
      </c>
      <c r="G32" s="85" t="str">
        <f>IF('7-Edificio 4'!G48=0," ",'7-Edificio 4'!G48)</f>
        <v xml:space="preserve"> </v>
      </c>
      <c r="H32" s="85" t="str">
        <f>IF('7-Edificio 4'!H48=0," ",'7-Edificio 4'!H48)</f>
        <v xml:space="preserve"> </v>
      </c>
      <c r="I32" s="85" t="str">
        <f>IF('7-Edificio 4'!I48=0," ",'7-Edificio 4'!I48)</f>
        <v xml:space="preserve"> </v>
      </c>
      <c r="J32" s="85" t="str">
        <f>IF('7-Edificio 4'!J48=0," ",'7-Edificio 4'!J48)</f>
        <v xml:space="preserve"> </v>
      </c>
      <c r="K32" s="136"/>
      <c r="L32" s="136"/>
      <c r="M32" s="136"/>
      <c r="N32" s="136"/>
      <c r="O32" s="136"/>
      <c r="P32" s="136"/>
      <c r="Q32" s="136"/>
      <c r="R32" s="136"/>
      <c r="S32" s="136"/>
      <c r="T32" s="136"/>
      <c r="U32" s="136"/>
      <c r="V32" s="136"/>
      <c r="W32" s="136"/>
      <c r="X32" s="136"/>
      <c r="Y32" s="136"/>
      <c r="Z32" s="136"/>
      <c r="AA32" s="136"/>
      <c r="AB32" s="136"/>
      <c r="AC32" s="136"/>
      <c r="AD32" s="136"/>
    </row>
    <row r="33" spans="1:30" ht="24.75" customHeight="1">
      <c r="A33" s="15">
        <v>5</v>
      </c>
      <c r="B33" s="84" t="str">
        <f t="shared" si="10"/>
        <v/>
      </c>
      <c r="C33" s="85" t="str">
        <f>IF('8-Edificio 5'!C48=0," ",'8-Edificio 5'!C48)</f>
        <v xml:space="preserve"> </v>
      </c>
      <c r="D33" s="85" t="str">
        <f>IF('8-Edificio 5'!D48=0," ",'8-Edificio 5'!D48)</f>
        <v xml:space="preserve"> </v>
      </c>
      <c r="E33" s="85" t="str">
        <f>IF('8-Edificio 5'!E48=0," ",'8-Edificio 5'!E48)</f>
        <v xml:space="preserve"> </v>
      </c>
      <c r="F33" s="85" t="str">
        <f>IF('8-Edificio 5'!F48=0," ",'8-Edificio 5'!F48)</f>
        <v xml:space="preserve"> </v>
      </c>
      <c r="G33" s="85" t="str">
        <f>IF('8-Edificio 5'!G48=0," ",'8-Edificio 5'!G48)</f>
        <v xml:space="preserve"> </v>
      </c>
      <c r="H33" s="85" t="str">
        <f>IF('8-Edificio 5'!H48=0," ",'8-Edificio 5'!H48)</f>
        <v xml:space="preserve"> </v>
      </c>
      <c r="I33" s="85" t="str">
        <f>IF('8-Edificio 5'!I48=0," ",'8-Edificio 5'!I48)</f>
        <v xml:space="preserve"> </v>
      </c>
      <c r="J33" s="85" t="str">
        <f>IF('8-Edificio 5'!J48=0," ",'8-Edificio 5'!J48)</f>
        <v xml:space="preserve"> </v>
      </c>
      <c r="K33" s="136"/>
      <c r="L33" s="136"/>
      <c r="M33" s="136"/>
      <c r="N33" s="136"/>
      <c r="O33" s="136"/>
      <c r="P33" s="136"/>
      <c r="Q33" s="136"/>
      <c r="R33" s="136"/>
      <c r="S33" s="136"/>
      <c r="T33" s="136"/>
      <c r="U33" s="136"/>
      <c r="V33" s="136"/>
      <c r="W33" s="136"/>
      <c r="X33" s="136"/>
      <c r="Y33" s="136"/>
      <c r="Z33" s="136"/>
      <c r="AA33" s="136"/>
      <c r="AB33" s="136"/>
      <c r="AC33" s="136"/>
      <c r="AD33" s="136"/>
    </row>
    <row r="34" spans="1:30" ht="24.75" customHeight="1">
      <c r="A34" s="15">
        <v>6</v>
      </c>
      <c r="B34" s="84" t="str">
        <f t="shared" si="10"/>
        <v/>
      </c>
      <c r="C34" s="85" t="str">
        <f>IF('9-Edificio 6'!C48=0," ",'9-Edificio 6'!C48)</f>
        <v xml:space="preserve"> </v>
      </c>
      <c r="D34" s="85" t="str">
        <f>IF('9-Edificio 6'!D48=0," ",'9-Edificio 6'!D48)</f>
        <v xml:space="preserve"> </v>
      </c>
      <c r="E34" s="85" t="str">
        <f>IF('9-Edificio 6'!E48=0," ",'9-Edificio 6'!E48)</f>
        <v xml:space="preserve"> </v>
      </c>
      <c r="F34" s="85" t="str">
        <f>IF('9-Edificio 6'!F48=0," ",'9-Edificio 6'!F48)</f>
        <v xml:space="preserve"> </v>
      </c>
      <c r="G34" s="85" t="str">
        <f>IF('9-Edificio 6'!G48=0," ",'9-Edificio 6'!G48)</f>
        <v xml:space="preserve"> </v>
      </c>
      <c r="H34" s="85" t="str">
        <f>IF('9-Edificio 6'!H48=0," ",'9-Edificio 6'!H48)</f>
        <v xml:space="preserve"> </v>
      </c>
      <c r="I34" s="85" t="str">
        <f>IF('9-Edificio 6'!I48=0," ",'9-Edificio 6'!I48)</f>
        <v xml:space="preserve"> </v>
      </c>
      <c r="J34" s="85" t="str">
        <f>IF('9-Edificio 6'!J48=0," ",'9-Edificio 6'!J48)</f>
        <v xml:space="preserve"> </v>
      </c>
      <c r="K34" s="136"/>
      <c r="L34" s="136"/>
      <c r="M34" s="136"/>
      <c r="N34" s="136"/>
      <c r="O34" s="136"/>
      <c r="P34" s="136"/>
      <c r="Q34" s="136"/>
      <c r="R34" s="136"/>
      <c r="S34" s="136"/>
      <c r="T34" s="136"/>
      <c r="U34" s="136"/>
      <c r="V34" s="136"/>
      <c r="W34" s="136"/>
      <c r="X34" s="136"/>
      <c r="Y34" s="136"/>
      <c r="Z34" s="136"/>
      <c r="AA34" s="136"/>
      <c r="AB34" s="136"/>
      <c r="AC34" s="136"/>
      <c r="AD34" s="136"/>
    </row>
    <row r="35" spans="1:30" ht="24.75" customHeight="1">
      <c r="A35" s="15">
        <v>7</v>
      </c>
      <c r="B35" s="84" t="str">
        <f t="shared" si="10"/>
        <v/>
      </c>
      <c r="C35" s="85" t="str">
        <f>IF('10-Edificio 7'!C48=0," ",'10-Edificio 7'!C48)</f>
        <v xml:space="preserve"> </v>
      </c>
      <c r="D35" s="85" t="str">
        <f>IF('10-Edificio 7'!D48=0," ",'10-Edificio 7'!D48)</f>
        <v xml:space="preserve"> </v>
      </c>
      <c r="E35" s="85" t="str">
        <f>IF('10-Edificio 7'!E48=0," ",'10-Edificio 7'!E48)</f>
        <v xml:space="preserve"> </v>
      </c>
      <c r="F35" s="85" t="str">
        <f>IF('10-Edificio 7'!F48=0," ",'10-Edificio 7'!F48)</f>
        <v xml:space="preserve"> </v>
      </c>
      <c r="G35" s="85" t="str">
        <f>IF('10-Edificio 7'!G48=0," ",'10-Edificio 7'!G48)</f>
        <v xml:space="preserve"> </v>
      </c>
      <c r="H35" s="85" t="str">
        <f>IF('10-Edificio 7'!H48=0," ",'10-Edificio 7'!H48)</f>
        <v xml:space="preserve"> </v>
      </c>
      <c r="I35" s="85" t="str">
        <f>IF('10-Edificio 7'!I48=0," ",'10-Edificio 7'!I48)</f>
        <v xml:space="preserve"> </v>
      </c>
      <c r="J35" s="85" t="str">
        <f>IF('10-Edificio 7'!J48=0," ",'10-Edificio 7'!J48)</f>
        <v xml:space="preserve"> </v>
      </c>
      <c r="K35" s="136"/>
      <c r="L35" s="136"/>
      <c r="M35" s="136"/>
      <c r="N35" s="136"/>
      <c r="O35" s="136"/>
      <c r="P35" s="136"/>
      <c r="Q35" s="136"/>
      <c r="R35" s="136"/>
      <c r="S35" s="136"/>
      <c r="T35" s="136"/>
      <c r="U35" s="136"/>
      <c r="V35" s="136"/>
      <c r="W35" s="136"/>
      <c r="X35" s="136"/>
      <c r="Y35" s="136"/>
      <c r="Z35" s="136"/>
      <c r="AA35" s="136"/>
      <c r="AB35" s="136"/>
      <c r="AC35" s="136"/>
      <c r="AD35" s="136"/>
    </row>
    <row r="36" spans="1:30" ht="24.75" customHeight="1">
      <c r="A36" s="15">
        <v>8</v>
      </c>
      <c r="B36" s="84" t="str">
        <f t="shared" si="10"/>
        <v/>
      </c>
      <c r="C36" s="85" t="str">
        <f>IF('11-Edificio 8'!C48=0," ",'11-Edificio 8'!C48)</f>
        <v xml:space="preserve"> </v>
      </c>
      <c r="D36" s="85" t="str">
        <f>IF('11-Edificio 8'!D48=0," ",'11-Edificio 8'!D48)</f>
        <v xml:space="preserve"> </v>
      </c>
      <c r="E36" s="85" t="str">
        <f>IF('11-Edificio 8'!E48=0," ",'11-Edificio 8'!E48)</f>
        <v xml:space="preserve"> </v>
      </c>
      <c r="F36" s="85" t="str">
        <f>IF('11-Edificio 8'!F48=0," ",'11-Edificio 8'!F48)</f>
        <v xml:space="preserve"> </v>
      </c>
      <c r="G36" s="85" t="str">
        <f>IF('11-Edificio 8'!G48=0," ",'11-Edificio 8'!G48)</f>
        <v xml:space="preserve"> </v>
      </c>
      <c r="H36" s="85" t="str">
        <f>IF('11-Edificio 8'!H48=0," ",'11-Edificio 8'!H48)</f>
        <v xml:space="preserve"> </v>
      </c>
      <c r="I36" s="85" t="str">
        <f>IF('11-Edificio 8'!I48=0," ",'11-Edificio 8'!I48)</f>
        <v xml:space="preserve"> </v>
      </c>
      <c r="J36" s="85" t="str">
        <f>IF('11-Edificio 8'!J48=0," ",'11-Edificio 8'!J48)</f>
        <v xml:space="preserve"> </v>
      </c>
      <c r="K36" s="136"/>
      <c r="L36" s="136"/>
      <c r="M36" s="136"/>
      <c r="N36" s="136"/>
      <c r="O36" s="136"/>
      <c r="P36" s="136"/>
      <c r="Q36" s="136"/>
      <c r="R36" s="136"/>
      <c r="S36" s="136"/>
      <c r="T36" s="136"/>
      <c r="U36" s="136"/>
      <c r="V36" s="136"/>
      <c r="W36" s="136"/>
      <c r="X36" s="136"/>
      <c r="Y36" s="136"/>
      <c r="Z36" s="136"/>
      <c r="AA36" s="136"/>
      <c r="AB36" s="136"/>
      <c r="AC36" s="136"/>
      <c r="AD36" s="136"/>
    </row>
    <row r="37" spans="1:30" ht="24.75" customHeight="1">
      <c r="A37" s="15">
        <v>9</v>
      </c>
      <c r="B37" s="84" t="str">
        <f t="shared" si="10"/>
        <v/>
      </c>
      <c r="C37" s="85" t="str">
        <f>IF('12-Edificio 9'!C48=0," ",'12-Edificio 9'!C48)</f>
        <v xml:space="preserve"> </v>
      </c>
      <c r="D37" s="85" t="str">
        <f>IF('12-Edificio 9'!D48=0," ",'12-Edificio 9'!D48)</f>
        <v xml:space="preserve"> </v>
      </c>
      <c r="E37" s="85" t="str">
        <f>IF('12-Edificio 9'!E48=0," ",'12-Edificio 9'!E48)</f>
        <v xml:space="preserve"> </v>
      </c>
      <c r="F37" s="85" t="str">
        <f>IF('12-Edificio 9'!F48=0," ",'12-Edificio 9'!F48)</f>
        <v xml:space="preserve"> </v>
      </c>
      <c r="G37" s="85" t="str">
        <f>IF('12-Edificio 9'!G48=0," ",'12-Edificio 9'!G48)</f>
        <v xml:space="preserve"> </v>
      </c>
      <c r="H37" s="85" t="str">
        <f>IF('12-Edificio 9'!H48=0," ",'12-Edificio 9'!H48)</f>
        <v xml:space="preserve"> </v>
      </c>
      <c r="I37" s="85" t="str">
        <f>IF('12-Edificio 9'!I48=0," ",'12-Edificio 9'!I48)</f>
        <v xml:space="preserve"> </v>
      </c>
      <c r="J37" s="85" t="str">
        <f>IF('12-Edificio 9'!J48=0," ",'12-Edificio 9'!J48)</f>
        <v xml:space="preserve"> </v>
      </c>
      <c r="K37" s="136"/>
      <c r="L37" s="136"/>
      <c r="M37" s="136"/>
      <c r="N37" s="136"/>
      <c r="O37" s="136"/>
      <c r="P37" s="136"/>
      <c r="Q37" s="136"/>
      <c r="R37" s="136"/>
      <c r="S37" s="136"/>
      <c r="T37" s="136"/>
      <c r="U37" s="136"/>
      <c r="V37" s="136"/>
      <c r="W37" s="136"/>
      <c r="X37" s="136"/>
      <c r="Y37" s="136"/>
      <c r="Z37" s="136"/>
      <c r="AA37" s="136"/>
      <c r="AB37" s="136"/>
      <c r="AC37" s="136"/>
      <c r="AD37" s="136"/>
    </row>
    <row r="38" spans="1:30" ht="24.75" customHeight="1">
      <c r="A38" s="15">
        <v>10</v>
      </c>
      <c r="B38" s="84" t="str">
        <f t="shared" si="10"/>
        <v/>
      </c>
      <c r="C38" s="85" t="str">
        <f>IF('13-Edificio 10'!C48=0," ",'13-Edificio 10'!C48)</f>
        <v xml:space="preserve"> </v>
      </c>
      <c r="D38" s="85" t="str">
        <f>IF('13-Edificio 10'!D48=0," ",'13-Edificio 10'!D48)</f>
        <v xml:space="preserve"> </v>
      </c>
      <c r="E38" s="85" t="str">
        <f>IF('13-Edificio 10'!E48=0," ",'13-Edificio 10'!E48)</f>
        <v xml:space="preserve"> </v>
      </c>
      <c r="F38" s="85" t="str">
        <f>IF('13-Edificio 10'!F48=0," ",'13-Edificio 10'!F48)</f>
        <v xml:space="preserve"> </v>
      </c>
      <c r="G38" s="85" t="str">
        <f>IF('13-Edificio 10'!G48=0," ",'13-Edificio 10'!G48)</f>
        <v xml:space="preserve"> </v>
      </c>
      <c r="H38" s="85" t="str">
        <f>IF('13-Edificio 10'!H48=0," ",'13-Edificio 10'!H48)</f>
        <v xml:space="preserve"> </v>
      </c>
      <c r="I38" s="85" t="str">
        <f>IF('13-Edificio 10'!I48=0," ",'13-Edificio 10'!I48)</f>
        <v xml:space="preserve"> </v>
      </c>
      <c r="J38" s="85" t="str">
        <f>IF('13-Edificio 10'!J48=0," ",'13-Edificio 10'!J48)</f>
        <v xml:space="preserve"> </v>
      </c>
      <c r="K38" s="136"/>
      <c r="L38" s="136"/>
      <c r="M38" s="136"/>
      <c r="N38" s="136"/>
      <c r="O38" s="136"/>
      <c r="P38" s="136"/>
      <c r="Q38" s="136"/>
      <c r="R38" s="136"/>
      <c r="S38" s="136"/>
      <c r="T38" s="136"/>
      <c r="U38" s="136"/>
      <c r="V38" s="136"/>
      <c r="W38" s="136"/>
      <c r="X38" s="136"/>
      <c r="Y38" s="136"/>
      <c r="Z38" s="136"/>
      <c r="AA38" s="136"/>
      <c r="AB38" s="136"/>
      <c r="AC38" s="136"/>
      <c r="AD38" s="136"/>
    </row>
    <row r="39" spans="1:30" ht="19.5" customHeight="1">
      <c r="A39" s="232" t="s">
        <v>172</v>
      </c>
      <c r="B39" s="254"/>
      <c r="C39" s="91">
        <f t="shared" ref="C39:J39" si="11">SUM(C29:C38)</f>
        <v>414.66</v>
      </c>
      <c r="D39" s="91">
        <f t="shared" si="11"/>
        <v>238013</v>
      </c>
      <c r="E39" s="91">
        <f t="shared" si="11"/>
        <v>0</v>
      </c>
      <c r="F39" s="91">
        <f t="shared" si="11"/>
        <v>0</v>
      </c>
      <c r="G39" s="91">
        <f t="shared" si="11"/>
        <v>2800.0333333333333</v>
      </c>
      <c r="H39" s="91">
        <f t="shared" si="11"/>
        <v>548661.91641666682</v>
      </c>
      <c r="I39" s="91">
        <f t="shared" si="11"/>
        <v>0</v>
      </c>
      <c r="J39" s="91">
        <f t="shared" si="11"/>
        <v>0</v>
      </c>
      <c r="K39" s="136" t="str">
        <f t="shared" ref="K39:M39" si="12">IF(SUM(K29:K38)=0,"",SUM(K29:K38))</f>
        <v/>
      </c>
      <c r="L39" s="136" t="str">
        <f t="shared" si="12"/>
        <v/>
      </c>
      <c r="M39" s="136" t="str">
        <f t="shared" si="12"/>
        <v/>
      </c>
      <c r="N39" s="136"/>
      <c r="O39" s="136" t="str">
        <f t="shared" ref="O39:R39" si="13">IF(SUM(O29:O38)=0,"",SUM(O29:O38))</f>
        <v/>
      </c>
      <c r="P39" s="136" t="str">
        <f t="shared" si="13"/>
        <v/>
      </c>
      <c r="Q39" s="136" t="str">
        <f t="shared" si="13"/>
        <v/>
      </c>
      <c r="R39" s="136" t="str">
        <f t="shared" si="13"/>
        <v/>
      </c>
      <c r="S39" s="136"/>
      <c r="T39" s="136" t="str">
        <f>IF(SUM(T29:T38)=0,"",SUM(T29:T38))</f>
        <v/>
      </c>
      <c r="U39" s="136"/>
      <c r="V39" s="136"/>
      <c r="W39" s="136"/>
      <c r="X39" s="136"/>
      <c r="Y39" s="136"/>
      <c r="Z39" s="136"/>
      <c r="AA39" s="136"/>
      <c r="AB39" s="136"/>
      <c r="AC39" s="136"/>
      <c r="AD39" s="136"/>
    </row>
    <row r="40" spans="1:30"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row>
    <row r="41" spans="1:30" ht="15.75" customHeight="1">
      <c r="A41" s="224" t="s">
        <v>179</v>
      </c>
      <c r="B41" s="252"/>
      <c r="C41" s="252"/>
      <c r="D41" s="252"/>
      <c r="E41" s="252"/>
      <c r="F41" s="252"/>
      <c r="G41" s="252"/>
      <c r="H41" s="252"/>
      <c r="I41" s="252"/>
      <c r="J41" s="252"/>
      <c r="K41" s="252"/>
      <c r="L41" s="252"/>
      <c r="M41" s="252"/>
      <c r="N41" s="252"/>
      <c r="O41" s="252"/>
      <c r="P41" s="252"/>
      <c r="Q41" s="252"/>
      <c r="R41" s="120"/>
      <c r="S41" s="120"/>
      <c r="T41" s="120"/>
      <c r="U41" s="120"/>
      <c r="V41" s="120"/>
      <c r="W41" s="120"/>
      <c r="X41" s="120"/>
      <c r="Y41" s="120"/>
      <c r="Z41" s="120"/>
      <c r="AA41" s="120"/>
      <c r="AB41" s="120"/>
      <c r="AC41" s="120"/>
      <c r="AD41" s="120"/>
    </row>
    <row r="42" spans="1:30"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row>
    <row r="43" spans="1:30" ht="19.5" customHeight="1">
      <c r="A43" s="239" t="s">
        <v>107</v>
      </c>
      <c r="B43" s="254"/>
      <c r="C43" s="240" t="s">
        <v>108</v>
      </c>
      <c r="D43" s="254"/>
      <c r="E43" s="241" t="s">
        <v>142</v>
      </c>
      <c r="F43" s="254"/>
      <c r="G43" s="240" t="s">
        <v>110</v>
      </c>
      <c r="H43" s="254"/>
      <c r="I43" s="241" t="s">
        <v>111</v>
      </c>
      <c r="J43" s="254"/>
      <c r="K43" s="240" t="s">
        <v>112</v>
      </c>
      <c r="L43" s="254"/>
      <c r="M43" s="241" t="s">
        <v>174</v>
      </c>
      <c r="N43" s="253"/>
      <c r="O43" s="120"/>
      <c r="P43" s="136"/>
      <c r="Q43" s="136"/>
      <c r="R43" s="136"/>
      <c r="S43" s="136"/>
      <c r="T43" s="136"/>
      <c r="U43" s="136"/>
      <c r="V43" s="136"/>
      <c r="W43" s="136"/>
      <c r="X43" s="136"/>
      <c r="Y43" s="136"/>
      <c r="Z43" s="136"/>
      <c r="AA43" s="136"/>
      <c r="AB43" s="136"/>
      <c r="AC43" s="136"/>
      <c r="AD43" s="136"/>
    </row>
    <row r="44" spans="1:30" ht="15.75" customHeight="1">
      <c r="A44" s="92" t="s">
        <v>52</v>
      </c>
      <c r="B44" s="92" t="s">
        <v>167</v>
      </c>
      <c r="C44" s="53" t="s">
        <v>116</v>
      </c>
      <c r="D44" s="53" t="s">
        <v>139</v>
      </c>
      <c r="E44" s="55" t="s">
        <v>148</v>
      </c>
      <c r="F44" s="55" t="s">
        <v>149</v>
      </c>
      <c r="G44" s="53" t="s">
        <v>116</v>
      </c>
      <c r="H44" s="53" t="s">
        <v>139</v>
      </c>
      <c r="I44" s="55" t="s">
        <v>150</v>
      </c>
      <c r="J44" s="55" t="s">
        <v>149</v>
      </c>
      <c r="K44" s="53" t="s">
        <v>116</v>
      </c>
      <c r="L44" s="53" t="s">
        <v>139</v>
      </c>
      <c r="M44" s="55" t="s">
        <v>148</v>
      </c>
      <c r="N44" s="55" t="s">
        <v>149</v>
      </c>
      <c r="O44" s="136"/>
      <c r="P44" s="136"/>
      <c r="Q44" s="136"/>
      <c r="R44" s="136"/>
      <c r="S44" s="136"/>
      <c r="T44" s="136"/>
      <c r="U44" s="136"/>
      <c r="V44" s="136"/>
      <c r="W44" s="136"/>
      <c r="X44" s="136"/>
      <c r="Y44" s="136"/>
      <c r="Z44" s="136"/>
      <c r="AA44" s="136"/>
      <c r="AB44" s="136"/>
      <c r="AC44" s="136"/>
      <c r="AD44" s="136"/>
    </row>
    <row r="45" spans="1:30" ht="24.75" customHeight="1">
      <c r="A45" s="15">
        <v>1</v>
      </c>
      <c r="B45" s="84" t="str">
        <f t="shared" ref="B45:B54" si="14">B29</f>
        <v>Servicios Generales (incluye Unidad de Transporte)</v>
      </c>
      <c r="C45" s="86">
        <f>IF(CTLSC!C28+CTLSC!C48=0," ",(CTLSC!C28+CTLSC!C48))</f>
        <v>2274.1252500000001</v>
      </c>
      <c r="D45" s="93">
        <f>IF(CTLSC!D28+CTLSC!D48=0," ",(CTLSC!D28+CTLSC!D48))</f>
        <v>1498267.3333333333</v>
      </c>
      <c r="E45" s="86">
        <f>IF(CTLSC!G28+CTLSC!W28+CTLSC!E48=0," ",(CTLSC!G28+CTLSC!W28+CTLSC!E48))</f>
        <v>263.57983333333334</v>
      </c>
      <c r="F45" s="93">
        <f>IF(CTLSC!H28+CTLSC!X28+CTLSC!F48=0," ",(CTLSC!H28+CTLSC!X28+CTLSC!F48))</f>
        <v>210078.08333333334</v>
      </c>
      <c r="G45" s="86">
        <f>IF(CTLSC!K28+CTLSC!G48=0," ",(CTLSC!K28+CTLSC!G48))</f>
        <v>2800.0333333333333</v>
      </c>
      <c r="H45" s="93">
        <f>IF(CTLSC!L28+CTLSC!H48=0," ",(CTLSC!L28+CTLSC!H48))</f>
        <v>548661.91641666682</v>
      </c>
      <c r="I45" s="85" t="str">
        <f t="shared" ref="I45:J45" si="15">O12</f>
        <v xml:space="preserve"> </v>
      </c>
      <c r="J45" s="94" t="str">
        <f t="shared" si="15"/>
        <v xml:space="preserve"> </v>
      </c>
      <c r="K45" s="85" t="str">
        <f t="shared" ref="K45:L45" si="16">S12</f>
        <v xml:space="preserve"> </v>
      </c>
      <c r="L45" s="94" t="str">
        <f t="shared" si="16"/>
        <v xml:space="preserve"> </v>
      </c>
      <c r="M45" s="85" t="str">
        <f t="shared" ref="M45:N45" si="17">I29</f>
        <v xml:space="preserve"> </v>
      </c>
      <c r="N45" s="94" t="str">
        <f t="shared" si="17"/>
        <v xml:space="preserve"> </v>
      </c>
      <c r="O45" s="136"/>
      <c r="P45" s="136"/>
      <c r="Q45" s="136"/>
      <c r="R45" s="136"/>
      <c r="S45" s="136"/>
      <c r="T45" s="136"/>
      <c r="U45" s="136"/>
      <c r="V45" s="136"/>
      <c r="W45" s="136"/>
      <c r="X45" s="136"/>
      <c r="Y45" s="136"/>
      <c r="Z45" s="136"/>
      <c r="AA45" s="136"/>
      <c r="AB45" s="136"/>
      <c r="AC45" s="136"/>
      <c r="AD45" s="136"/>
    </row>
    <row r="46" spans="1:30" ht="24.75" customHeight="1">
      <c r="A46" s="87">
        <v>2</v>
      </c>
      <c r="B46" s="88" t="str">
        <f t="shared" si="14"/>
        <v>CIDASTH</v>
      </c>
      <c r="C46" s="86">
        <f>IF('5-Edificio 2'!C28+'5-Edificio 2'!C48=0," ",('5-Edificio 2'!C28+'5-Edificio 2'!C48))</f>
        <v>18.307500000000001</v>
      </c>
      <c r="D46" s="93">
        <f>IF('5-Edificio 2'!D28+'5-Edificio 2'!D48=0," ",('5-Edificio 2'!D28+'5-Edificio 2'!D48))</f>
        <v>11521.333333333334</v>
      </c>
      <c r="E46" s="86" t="str">
        <f>IF('5-Edificio 2'!G28+'5-Edificio 2'!W28+'5-Edificio 2'!E48=0," ",('5-Edificio 2'!G28+'5-Edificio 2'!W28+'5-Edificio 2'!E48))</f>
        <v xml:space="preserve"> </v>
      </c>
      <c r="F46" s="93" t="str">
        <f>IF('5-Edificio 2'!H28+'5-Edificio 2'!X28+'5-Edificio 2'!F48=0," ",('5-Edificio 2'!H28+'5-Edificio 2'!X28+'5-Edificio 2'!F48))</f>
        <v xml:space="preserve"> </v>
      </c>
      <c r="G46" s="86" t="str">
        <f>IF('5-Edificio 2'!K28+'5-Edificio 2'!G48=0," ",('5-Edificio 2'!K28+'5-Edificio 2'!G48))</f>
        <v xml:space="preserve"> </v>
      </c>
      <c r="H46" s="93" t="str">
        <f>IF('5-Edificio 2'!L28+'5-Edificio 2'!H48=0," ",('5-Edificio 2'!L28+'5-Edificio 2'!H48))</f>
        <v xml:space="preserve"> </v>
      </c>
      <c r="I46" s="85" t="str">
        <f t="shared" ref="I46:J46" si="18">O13</f>
        <v xml:space="preserve"> </v>
      </c>
      <c r="J46" s="94" t="str">
        <f t="shared" si="18"/>
        <v xml:space="preserve"> </v>
      </c>
      <c r="K46" s="85" t="str">
        <f t="shared" ref="K46:L46" si="19">S13</f>
        <v xml:space="preserve"> </v>
      </c>
      <c r="L46" s="94" t="str">
        <f t="shared" si="19"/>
        <v xml:space="preserve"> </v>
      </c>
      <c r="M46" s="85" t="str">
        <f t="shared" ref="M46:N46" si="20">I30</f>
        <v xml:space="preserve"> </v>
      </c>
      <c r="N46" s="94" t="str">
        <f t="shared" si="20"/>
        <v xml:space="preserve"> </v>
      </c>
      <c r="O46" s="136"/>
      <c r="P46" s="177"/>
      <c r="Q46" s="177"/>
      <c r="R46" s="177"/>
      <c r="S46" s="177"/>
      <c r="T46" s="177"/>
      <c r="U46" s="177"/>
      <c r="V46" s="177"/>
      <c r="W46" s="177"/>
      <c r="X46" s="177"/>
      <c r="Y46" s="177"/>
      <c r="Z46" s="177"/>
      <c r="AA46" s="177"/>
      <c r="AB46" s="177"/>
      <c r="AC46" s="177"/>
      <c r="AD46" s="177"/>
    </row>
    <row r="47" spans="1:30" ht="24.75" customHeight="1">
      <c r="A47" s="15">
        <v>3</v>
      </c>
      <c r="B47" s="84" t="str">
        <f t="shared" si="14"/>
        <v xml:space="preserve">Agronomía </v>
      </c>
      <c r="C47" s="86" t="str">
        <f>IF('6-Edificio 3'!C28+'6-Edificio 3'!C48=0," ",('6-Edificio 3'!C28+'6-Edificio 3'!C48))</f>
        <v xml:space="preserve"> </v>
      </c>
      <c r="D47" s="93" t="str">
        <f>IF('6-Edificio 3'!D28+'6-Edificio 3'!D48=0," ",('6-Edificio 3'!D28+'6-Edificio 3'!D48))</f>
        <v xml:space="preserve"> </v>
      </c>
      <c r="E47" s="86" t="str">
        <f>IF('6-Edificio 3'!G28+'6-Edificio 3'!W28+'6-Edificio 3'!E48=0," ",('6-Edificio 3'!G28+'6-Edificio 3'!W28+'6-Edificio 3'!E48))</f>
        <v xml:space="preserve"> </v>
      </c>
      <c r="F47" s="93" t="str">
        <f>IF('6-Edificio 3'!H28+'6-Edificio 3'!X28+'6-Edificio 3'!F48=0," ",('6-Edificio 3'!H28+'6-Edificio 3'!X28+'6-Edificio 3'!F48))</f>
        <v xml:space="preserve"> </v>
      </c>
      <c r="G47" s="86" t="str">
        <f>IF('6-Edificio 3'!K28+'6-Edificio 3'!G48=0," ",('6-Edificio 3'!K28+'6-Edificio 3'!G48))</f>
        <v xml:space="preserve"> </v>
      </c>
      <c r="H47" s="93" t="str">
        <f>IF('6-Edificio 3'!L28+'6-Edificio 3'!H48=0," ",('6-Edificio 3'!L28+'6-Edificio 3'!H48))</f>
        <v xml:space="preserve"> </v>
      </c>
      <c r="I47" s="85" t="str">
        <f t="shared" ref="I47:J47" si="21">O14</f>
        <v xml:space="preserve"> </v>
      </c>
      <c r="J47" s="94" t="str">
        <f t="shared" si="21"/>
        <v xml:space="preserve"> </v>
      </c>
      <c r="K47" s="85" t="str">
        <f t="shared" ref="K47:L47" si="22">S14</f>
        <v xml:space="preserve"> </v>
      </c>
      <c r="L47" s="94" t="str">
        <f t="shared" si="22"/>
        <v xml:space="preserve"> </v>
      </c>
      <c r="M47" s="85" t="str">
        <f t="shared" ref="M47:N47" si="23">I31</f>
        <v xml:space="preserve"> </v>
      </c>
      <c r="N47" s="94" t="str">
        <f t="shared" si="23"/>
        <v xml:space="preserve"> </v>
      </c>
      <c r="O47" s="177"/>
      <c r="P47" s="136"/>
      <c r="Q47" s="136"/>
      <c r="R47" s="136"/>
      <c r="S47" s="136"/>
      <c r="T47" s="136"/>
      <c r="U47" s="136"/>
      <c r="V47" s="136"/>
      <c r="W47" s="136"/>
      <c r="X47" s="136"/>
      <c r="Y47" s="136"/>
      <c r="Z47" s="136"/>
      <c r="AA47" s="136"/>
      <c r="AB47" s="136"/>
      <c r="AC47" s="136"/>
      <c r="AD47" s="136"/>
    </row>
    <row r="48" spans="1:30" ht="24.75" customHeight="1">
      <c r="A48" s="15">
        <v>4</v>
      </c>
      <c r="B48" s="84" t="str">
        <f t="shared" si="14"/>
        <v>PPA</v>
      </c>
      <c r="C48" s="86">
        <f>IF('7-Edificio 4'!C28+'7-Edificio 4'!C48=0," ",('7-Edificio 4'!C28+'7-Edificio 4'!C48))</f>
        <v>295.40916666666664</v>
      </c>
      <c r="D48" s="93">
        <f>IF('7-Edificio 4'!D28+'7-Edificio 4'!D48=0," ",('7-Edificio 4'!D28+'7-Edificio 4'!D48))</f>
        <v>195088.33333333334</v>
      </c>
      <c r="E48" s="86" t="str">
        <f>IF('7-Edificio 4'!G28+'7-Edificio 4'!W28+'7-Edificio 4'!E48=0," ",('7-Edificio 4'!G28+'7-Edificio 4'!W28+'7-Edificio 4'!E48))</f>
        <v xml:space="preserve"> </v>
      </c>
      <c r="F48" s="93" t="str">
        <f>IF('7-Edificio 4'!H28+'7-Edificio 4'!X28+'7-Edificio 4'!F48=0," ",('7-Edificio 4'!H28+'7-Edificio 4'!X28+'7-Edificio 4'!F48))</f>
        <v xml:space="preserve"> </v>
      </c>
      <c r="G48" s="86" t="str">
        <f>IF('7-Edificio 4'!K28+'7-Edificio 4'!G48=0," ",('7-Edificio 4'!K28+'7-Edificio 4'!G48))</f>
        <v xml:space="preserve"> </v>
      </c>
      <c r="H48" s="93" t="str">
        <f>IF('7-Edificio 4'!L28+'7-Edificio 4'!H48=0," ",('7-Edificio 4'!L28+'7-Edificio 4'!H48))</f>
        <v xml:space="preserve"> </v>
      </c>
      <c r="I48" s="85" t="str">
        <f t="shared" ref="I48:J48" si="24">O15</f>
        <v xml:space="preserve"> </v>
      </c>
      <c r="J48" s="94" t="str">
        <f t="shared" si="24"/>
        <v xml:space="preserve"> </v>
      </c>
      <c r="K48" s="85" t="str">
        <f t="shared" ref="K48:L48" si="25">S15</f>
        <v xml:space="preserve"> </v>
      </c>
      <c r="L48" s="94" t="str">
        <f t="shared" si="25"/>
        <v xml:space="preserve"> </v>
      </c>
      <c r="M48" s="85" t="str">
        <f t="shared" ref="M48:N48" si="26">I32</f>
        <v xml:space="preserve"> </v>
      </c>
      <c r="N48" s="94" t="str">
        <f t="shared" si="26"/>
        <v xml:space="preserve"> </v>
      </c>
      <c r="O48" s="136"/>
      <c r="P48" s="136"/>
      <c r="Q48" s="136"/>
      <c r="R48" s="136"/>
      <c r="S48" s="136"/>
      <c r="T48" s="136"/>
      <c r="U48" s="136"/>
      <c r="V48" s="136"/>
      <c r="W48" s="136"/>
      <c r="X48" s="136"/>
      <c r="Y48" s="136"/>
      <c r="Z48" s="136"/>
      <c r="AA48" s="136"/>
      <c r="AB48" s="136"/>
      <c r="AC48" s="136"/>
      <c r="AD48" s="136"/>
    </row>
    <row r="49" spans="1:30" ht="24.75" customHeight="1">
      <c r="A49" s="15">
        <v>5</v>
      </c>
      <c r="B49" s="84" t="str">
        <f t="shared" si="14"/>
        <v/>
      </c>
      <c r="C49" s="86" t="str">
        <f>IF('8-Edificio 5'!C28+'8-Edificio 5'!C48=0," ",('8-Edificio 5'!C28+'8-Edificio 5'!C48))</f>
        <v xml:space="preserve"> </v>
      </c>
      <c r="D49" s="93" t="str">
        <f>IF('8-Edificio 5'!D28+'8-Edificio 5'!D48=0," ",('8-Edificio 5'!D28+'8-Edificio 5'!D48))</f>
        <v xml:space="preserve"> </v>
      </c>
      <c r="E49" s="86" t="str">
        <f>IF('8-Edificio 5'!G28+'8-Edificio 5'!W28+'8-Edificio 5'!E48=0," ",('8-Edificio 5'!G28+'8-Edificio 5'!W28+'8-Edificio 5'!E48))</f>
        <v xml:space="preserve"> </v>
      </c>
      <c r="F49" s="93" t="str">
        <f>IF('8-Edificio 5'!H28+'8-Edificio 5'!X28+'8-Edificio 5'!F48=0," ",('8-Edificio 5'!H28+'8-Edificio 5'!X28+'8-Edificio 5'!F48))</f>
        <v xml:space="preserve"> </v>
      </c>
      <c r="G49" s="86" t="str">
        <f>IF('8-Edificio 5'!K28+'8-Edificio 5'!G48=0," ",('8-Edificio 5'!K28+'8-Edificio 5'!G48))</f>
        <v xml:space="preserve"> </v>
      </c>
      <c r="H49" s="93" t="str">
        <f>IF('8-Edificio 5'!L28+'8-Edificio 5'!H48=0," ",('8-Edificio 5'!L28+'8-Edificio 5'!H48))</f>
        <v xml:space="preserve"> </v>
      </c>
      <c r="I49" s="85" t="str">
        <f t="shared" ref="I49:J49" si="27">O16</f>
        <v xml:space="preserve"> </v>
      </c>
      <c r="J49" s="94" t="str">
        <f t="shared" si="27"/>
        <v xml:space="preserve"> </v>
      </c>
      <c r="K49" s="85" t="str">
        <f t="shared" ref="K49:L49" si="28">S16</f>
        <v xml:space="preserve"> </v>
      </c>
      <c r="L49" s="94" t="str">
        <f t="shared" si="28"/>
        <v xml:space="preserve"> </v>
      </c>
      <c r="M49" s="85" t="str">
        <f t="shared" ref="M49:N49" si="29">I33</f>
        <v xml:space="preserve"> </v>
      </c>
      <c r="N49" s="94" t="str">
        <f t="shared" si="29"/>
        <v xml:space="preserve"> </v>
      </c>
      <c r="O49" s="136"/>
      <c r="P49" s="136"/>
      <c r="Q49" s="136"/>
      <c r="R49" s="136"/>
      <c r="S49" s="136"/>
      <c r="T49" s="136"/>
      <c r="U49" s="136"/>
      <c r="V49" s="136"/>
      <c r="W49" s="136"/>
      <c r="X49" s="136"/>
      <c r="Y49" s="136"/>
      <c r="Z49" s="136"/>
      <c r="AA49" s="136"/>
      <c r="AB49" s="136"/>
      <c r="AC49" s="136"/>
      <c r="AD49" s="136"/>
    </row>
    <row r="50" spans="1:30" ht="24.75" customHeight="1">
      <c r="A50" s="15">
        <v>6</v>
      </c>
      <c r="B50" s="84" t="str">
        <f t="shared" si="14"/>
        <v/>
      </c>
      <c r="C50" s="86" t="str">
        <f>IF('9-Edificio 6'!C28+'9-Edificio 6'!C48=0," ",('9-Edificio 6'!C28+'9-Edificio 6'!C48))</f>
        <v xml:space="preserve"> </v>
      </c>
      <c r="D50" s="93" t="str">
        <f>IF('9-Edificio 6'!D28+'9-Edificio 6'!D48=0," ",('9-Edificio 6'!D28+'9-Edificio 6'!D48))</f>
        <v xml:space="preserve"> </v>
      </c>
      <c r="E50" s="86" t="str">
        <f>IF('9-Edificio 6'!G28+'9-Edificio 6'!W28+'9-Edificio 6'!E48=0," ",('9-Edificio 6'!G28+'9-Edificio 6'!W28+'9-Edificio 6'!E48))</f>
        <v xml:space="preserve"> </v>
      </c>
      <c r="F50" s="93" t="str">
        <f>IF('9-Edificio 6'!H28+'9-Edificio 6'!X28+'9-Edificio 6'!F48=0," ",('9-Edificio 6'!H28+'9-Edificio 6'!X28+'9-Edificio 6'!F48))</f>
        <v xml:space="preserve"> </v>
      </c>
      <c r="G50" s="86" t="str">
        <f>IF('9-Edificio 6'!K28+'9-Edificio 6'!G48=0," ",('9-Edificio 6'!K28+'9-Edificio 6'!G48))</f>
        <v xml:space="preserve"> </v>
      </c>
      <c r="H50" s="93" t="str">
        <f>IF('9-Edificio 6'!L28+'9-Edificio 6'!H48=0," ",('9-Edificio 6'!L28+'9-Edificio 6'!H48))</f>
        <v xml:space="preserve"> </v>
      </c>
      <c r="I50" s="85" t="str">
        <f t="shared" ref="I50:J50" si="30">O17</f>
        <v xml:space="preserve"> </v>
      </c>
      <c r="J50" s="94" t="str">
        <f t="shared" si="30"/>
        <v xml:space="preserve"> </v>
      </c>
      <c r="K50" s="85" t="str">
        <f t="shared" ref="K50:L50" si="31">S17</f>
        <v xml:space="preserve"> </v>
      </c>
      <c r="L50" s="94" t="str">
        <f t="shared" si="31"/>
        <v xml:space="preserve"> </v>
      </c>
      <c r="M50" s="85" t="str">
        <f t="shared" ref="M50:N50" si="32">I34</f>
        <v xml:space="preserve"> </v>
      </c>
      <c r="N50" s="94" t="str">
        <f t="shared" si="32"/>
        <v xml:space="preserve"> </v>
      </c>
      <c r="O50" s="136"/>
      <c r="P50" s="136"/>
      <c r="Q50" s="136"/>
      <c r="R50" s="136"/>
      <c r="S50" s="136"/>
      <c r="T50" s="136"/>
      <c r="U50" s="136"/>
      <c r="V50" s="136"/>
      <c r="W50" s="136"/>
      <c r="X50" s="136"/>
      <c r="Y50" s="136"/>
      <c r="Z50" s="136"/>
      <c r="AA50" s="136"/>
      <c r="AB50" s="136"/>
      <c r="AC50" s="136"/>
      <c r="AD50" s="136"/>
    </row>
    <row r="51" spans="1:30" ht="24.75" customHeight="1">
      <c r="A51" s="15">
        <v>7</v>
      </c>
      <c r="B51" s="84" t="str">
        <f t="shared" si="14"/>
        <v/>
      </c>
      <c r="C51" s="86" t="str">
        <f>IF('10-Edificio 7'!C28+'10-Edificio 7'!C48=0," ",('10-Edificio 7'!C28+'10-Edificio 7'!C48))</f>
        <v xml:space="preserve"> </v>
      </c>
      <c r="D51" s="93" t="str">
        <f>IF('10-Edificio 7'!D28+'10-Edificio 7'!D48=0," ",('10-Edificio 7'!D28+'10-Edificio 7'!D48))</f>
        <v xml:space="preserve"> </v>
      </c>
      <c r="E51" s="86" t="str">
        <f>IF('10-Edificio 7'!G28+'10-Edificio 7'!W28+'10-Edificio 7'!E48=0," ",('10-Edificio 7'!G28+'10-Edificio 7'!W28+'10-Edificio 7'!E48))</f>
        <v xml:space="preserve"> </v>
      </c>
      <c r="F51" s="93" t="str">
        <f>IF('10-Edificio 7'!H28+'10-Edificio 7'!X28+'10-Edificio 7'!F48=0," ",('10-Edificio 7'!H28+'10-Edificio 7'!X28+'10-Edificio 7'!F48))</f>
        <v xml:space="preserve"> </v>
      </c>
      <c r="G51" s="86" t="str">
        <f>IF('10-Edificio 7'!K28+'10-Edificio 7'!G48=0," ",('10-Edificio 7'!K28+'10-Edificio 7'!G48))</f>
        <v xml:space="preserve"> </v>
      </c>
      <c r="H51" s="93" t="str">
        <f>IF('10-Edificio 7'!L28+'10-Edificio 7'!H48=0," ",('10-Edificio 7'!L28+'10-Edificio 7'!H48))</f>
        <v xml:space="preserve"> </v>
      </c>
      <c r="I51" s="85" t="str">
        <f t="shared" ref="I51:J51" si="33">O18</f>
        <v xml:space="preserve"> </v>
      </c>
      <c r="J51" s="94" t="str">
        <f t="shared" si="33"/>
        <v xml:space="preserve"> </v>
      </c>
      <c r="K51" s="85" t="str">
        <f t="shared" ref="K51:L51" si="34">S18</f>
        <v xml:space="preserve"> </v>
      </c>
      <c r="L51" s="94" t="str">
        <f t="shared" si="34"/>
        <v xml:space="preserve"> </v>
      </c>
      <c r="M51" s="85" t="str">
        <f t="shared" ref="M51:N51" si="35">I35</f>
        <v xml:space="preserve"> </v>
      </c>
      <c r="N51" s="94" t="str">
        <f t="shared" si="35"/>
        <v xml:space="preserve"> </v>
      </c>
      <c r="O51" s="136"/>
      <c r="P51" s="136"/>
      <c r="Q51" s="136"/>
      <c r="R51" s="136"/>
      <c r="S51" s="136"/>
      <c r="T51" s="136"/>
      <c r="U51" s="136"/>
      <c r="V51" s="136"/>
      <c r="W51" s="136"/>
      <c r="X51" s="136"/>
      <c r="Y51" s="136"/>
      <c r="Z51" s="136"/>
      <c r="AA51" s="136"/>
      <c r="AB51" s="136"/>
      <c r="AC51" s="136"/>
      <c r="AD51" s="136"/>
    </row>
    <row r="52" spans="1:30" ht="24.75" customHeight="1">
      <c r="A52" s="15">
        <v>8</v>
      </c>
      <c r="B52" s="84" t="str">
        <f t="shared" si="14"/>
        <v/>
      </c>
      <c r="C52" s="86" t="str">
        <f>IF('11-Edificio 8'!C28+'11-Edificio 8'!C48=0," ",('11-Edificio 8'!C28+'11-Edificio 8'!C48))</f>
        <v xml:space="preserve"> </v>
      </c>
      <c r="D52" s="93" t="str">
        <f>IF('11-Edificio 8'!D28+'11-Edificio 8'!D48=0," ",('11-Edificio 8'!D28+'11-Edificio 8'!D48))</f>
        <v xml:space="preserve"> </v>
      </c>
      <c r="E52" s="86" t="str">
        <f>IF('11-Edificio 8'!G28+'11-Edificio 8'!W28+'11-Edificio 8'!E48=0," ",('11-Edificio 8'!G28+'11-Edificio 8'!W28+'11-Edificio 8'!E48))</f>
        <v xml:space="preserve"> </v>
      </c>
      <c r="F52" s="93" t="str">
        <f>IF('11-Edificio 8'!H28+'11-Edificio 8'!X28+'11-Edificio 8'!F48=0," ",('11-Edificio 8'!H28+'11-Edificio 8'!X28+'11-Edificio 8'!F48))</f>
        <v xml:space="preserve"> </v>
      </c>
      <c r="G52" s="86" t="str">
        <f>IF('11-Edificio 8'!K28+'11-Edificio 8'!G48=0," ",('11-Edificio 8'!K28+'11-Edificio 8'!G48))</f>
        <v xml:space="preserve"> </v>
      </c>
      <c r="H52" s="93" t="str">
        <f>IF('11-Edificio 8'!L28+'11-Edificio 8'!H48=0," ",('11-Edificio 8'!L28+'11-Edificio 8'!H48))</f>
        <v xml:space="preserve"> </v>
      </c>
      <c r="I52" s="85" t="str">
        <f t="shared" ref="I52:J52" si="36">O19</f>
        <v xml:space="preserve"> </v>
      </c>
      <c r="J52" s="94" t="str">
        <f t="shared" si="36"/>
        <v xml:space="preserve"> </v>
      </c>
      <c r="K52" s="85" t="str">
        <f t="shared" ref="K52:L52" si="37">S19</f>
        <v xml:space="preserve"> </v>
      </c>
      <c r="L52" s="94" t="str">
        <f t="shared" si="37"/>
        <v xml:space="preserve"> </v>
      </c>
      <c r="M52" s="85" t="str">
        <f t="shared" ref="M52:N52" si="38">I36</f>
        <v xml:space="preserve"> </v>
      </c>
      <c r="N52" s="94" t="str">
        <f t="shared" si="38"/>
        <v xml:space="preserve"> </v>
      </c>
      <c r="O52" s="136"/>
      <c r="P52" s="136"/>
      <c r="Q52" s="136"/>
      <c r="R52" s="136"/>
      <c r="S52" s="136"/>
      <c r="T52" s="136"/>
      <c r="U52" s="136"/>
      <c r="V52" s="136"/>
      <c r="W52" s="136"/>
      <c r="X52" s="136"/>
      <c r="Y52" s="136"/>
      <c r="Z52" s="136"/>
      <c r="AA52" s="136"/>
      <c r="AB52" s="136"/>
      <c r="AC52" s="136"/>
      <c r="AD52" s="136"/>
    </row>
    <row r="53" spans="1:30" ht="24.75" customHeight="1">
      <c r="A53" s="15">
        <v>9</v>
      </c>
      <c r="B53" s="84" t="str">
        <f t="shared" si="14"/>
        <v/>
      </c>
      <c r="C53" s="86" t="str">
        <f>IF('12-Edificio 9'!C28+'12-Edificio 9'!C48=0," ",('12-Edificio 9'!C28+'12-Edificio 9'!C48))</f>
        <v xml:space="preserve"> </v>
      </c>
      <c r="D53" s="93" t="str">
        <f>IF('12-Edificio 9'!D28+'12-Edificio 9'!D48=0," ",('12-Edificio 9'!D28+'12-Edificio 9'!D48))</f>
        <v xml:space="preserve"> </v>
      </c>
      <c r="E53" s="86" t="str">
        <f>IF('12-Edificio 9'!G28+'12-Edificio 9'!W28+'12-Edificio 9'!E48=0," ",('12-Edificio 9'!G28+'12-Edificio 9'!W28+'12-Edificio 9'!E48))</f>
        <v xml:space="preserve"> </v>
      </c>
      <c r="F53" s="93" t="str">
        <f>IF('12-Edificio 9'!H28+'12-Edificio 9'!X28+'12-Edificio 9'!F48=0," ",('12-Edificio 9'!H28+'12-Edificio 9'!X28+'12-Edificio 9'!F48))</f>
        <v xml:space="preserve"> </v>
      </c>
      <c r="G53" s="86" t="str">
        <f>IF('12-Edificio 9'!K28+'12-Edificio 9'!G48=0," ",('12-Edificio 9'!K28+'12-Edificio 9'!G48))</f>
        <v xml:space="preserve"> </v>
      </c>
      <c r="H53" s="93" t="str">
        <f>IF('12-Edificio 9'!L28+'12-Edificio 9'!H48=0," ",('12-Edificio 9'!L28+'12-Edificio 9'!H48))</f>
        <v xml:space="preserve"> </v>
      </c>
      <c r="I53" s="85" t="str">
        <f t="shared" ref="I53:J53" si="39">O20</f>
        <v xml:space="preserve"> </v>
      </c>
      <c r="J53" s="94" t="str">
        <f t="shared" si="39"/>
        <v xml:space="preserve"> </v>
      </c>
      <c r="K53" s="85" t="str">
        <f t="shared" ref="K53:L53" si="40">S20</f>
        <v xml:space="preserve"> </v>
      </c>
      <c r="L53" s="94" t="str">
        <f t="shared" si="40"/>
        <v xml:space="preserve"> </v>
      </c>
      <c r="M53" s="85" t="str">
        <f t="shared" ref="M53:N53" si="41">I37</f>
        <v xml:space="preserve"> </v>
      </c>
      <c r="N53" s="94" t="str">
        <f t="shared" si="41"/>
        <v xml:space="preserve"> </v>
      </c>
      <c r="O53" s="136"/>
      <c r="P53" s="136"/>
      <c r="Q53" s="136"/>
      <c r="R53" s="136"/>
      <c r="S53" s="136"/>
      <c r="T53" s="136"/>
      <c r="U53" s="136"/>
      <c r="V53" s="136"/>
      <c r="W53" s="136"/>
      <c r="X53" s="136"/>
      <c r="Y53" s="136"/>
      <c r="Z53" s="136"/>
      <c r="AA53" s="136"/>
      <c r="AB53" s="136"/>
      <c r="AC53" s="136"/>
      <c r="AD53" s="136"/>
    </row>
    <row r="54" spans="1:30" ht="24.75" customHeight="1">
      <c r="A54" s="15">
        <v>10</v>
      </c>
      <c r="B54" s="84" t="str">
        <f t="shared" si="14"/>
        <v/>
      </c>
      <c r="C54" s="86" t="str">
        <f>IF('13-Edificio 10'!C28+'13-Edificio 10'!C48=0," ",('13-Edificio 10'!C28+'13-Edificio 10'!C48))</f>
        <v xml:space="preserve"> </v>
      </c>
      <c r="D54" s="93" t="str">
        <f>IF('13-Edificio 10'!D28+'13-Edificio 10'!D48=0," ",('13-Edificio 10'!D28+'13-Edificio 10'!D48))</f>
        <v xml:space="preserve"> </v>
      </c>
      <c r="E54" s="86" t="str">
        <f>IF('13-Edificio 10'!G28+'13-Edificio 10'!W28+'13-Edificio 10'!E48=0," ",('13-Edificio 10'!G28+'13-Edificio 10'!W28+'13-Edificio 10'!E48))</f>
        <v xml:space="preserve"> </v>
      </c>
      <c r="F54" s="93" t="str">
        <f>IF('13-Edificio 10'!H28+'13-Edificio 10'!X28+'13-Edificio 10'!F48=0," ",('13-Edificio 10'!H28+'13-Edificio 10'!X28+'13-Edificio 10'!F48))</f>
        <v xml:space="preserve"> </v>
      </c>
      <c r="G54" s="86" t="str">
        <f>IF('13-Edificio 10'!K28+'13-Edificio 10'!G48=0," ",('13-Edificio 10'!K28+'13-Edificio 10'!G48))</f>
        <v xml:space="preserve"> </v>
      </c>
      <c r="H54" s="93" t="str">
        <f>IF('13-Edificio 10'!L28+'13-Edificio 10'!H48=0," ",('13-Edificio 10'!L28+'13-Edificio 10'!H48))</f>
        <v xml:space="preserve"> </v>
      </c>
      <c r="I54" s="85" t="str">
        <f t="shared" ref="I54:J54" si="42">O21</f>
        <v xml:space="preserve"> </v>
      </c>
      <c r="J54" s="94" t="str">
        <f t="shared" si="42"/>
        <v xml:space="preserve"> </v>
      </c>
      <c r="K54" s="85" t="str">
        <f t="shared" ref="K54:L54" si="43">S21</f>
        <v xml:space="preserve"> </v>
      </c>
      <c r="L54" s="94" t="str">
        <f t="shared" si="43"/>
        <v xml:space="preserve"> </v>
      </c>
      <c r="M54" s="85" t="str">
        <f t="shared" ref="M54:N54" si="44">I38</f>
        <v xml:space="preserve"> </v>
      </c>
      <c r="N54" s="94" t="str">
        <f t="shared" si="44"/>
        <v xml:space="preserve"> </v>
      </c>
      <c r="O54" s="136"/>
      <c r="P54" s="136"/>
      <c r="Q54" s="136"/>
      <c r="R54" s="136"/>
      <c r="S54" s="136"/>
      <c r="T54" s="136"/>
      <c r="U54" s="136"/>
      <c r="V54" s="136"/>
      <c r="W54" s="136"/>
      <c r="X54" s="136"/>
      <c r="Y54" s="136"/>
      <c r="Z54" s="136"/>
      <c r="AA54" s="136"/>
      <c r="AB54" s="136"/>
      <c r="AC54" s="136"/>
      <c r="AD54" s="136"/>
    </row>
    <row r="55" spans="1:30" ht="19.5" customHeight="1">
      <c r="A55" s="239" t="s">
        <v>172</v>
      </c>
      <c r="B55" s="254"/>
      <c r="C55" s="67">
        <f t="shared" ref="C55:N55" si="45">IF(SUM(C45:C54)=0,"",SUM(C45:C54))</f>
        <v>2587.8419166666667</v>
      </c>
      <c r="D55" s="72">
        <f t="shared" si="45"/>
        <v>1704876.9999999998</v>
      </c>
      <c r="E55" s="70">
        <f t="shared" si="45"/>
        <v>263.57983333333334</v>
      </c>
      <c r="F55" s="95">
        <f t="shared" si="45"/>
        <v>210078.08333333334</v>
      </c>
      <c r="G55" s="67">
        <f t="shared" si="45"/>
        <v>2800.0333333333333</v>
      </c>
      <c r="H55" s="72">
        <f t="shared" si="45"/>
        <v>548661.91641666682</v>
      </c>
      <c r="I55" s="70" t="str">
        <f t="shared" si="45"/>
        <v/>
      </c>
      <c r="J55" s="95" t="str">
        <f t="shared" si="45"/>
        <v/>
      </c>
      <c r="K55" s="67" t="str">
        <f t="shared" si="45"/>
        <v/>
      </c>
      <c r="L55" s="72" t="str">
        <f t="shared" si="45"/>
        <v/>
      </c>
      <c r="M55" s="70" t="str">
        <f t="shared" si="45"/>
        <v/>
      </c>
      <c r="N55" s="95" t="str">
        <f t="shared" si="45"/>
        <v/>
      </c>
      <c r="O55" s="136"/>
      <c r="P55" s="136"/>
      <c r="Q55" s="136"/>
      <c r="R55" s="136"/>
      <c r="S55" s="136"/>
      <c r="T55" s="136"/>
      <c r="U55" s="136"/>
      <c r="V55" s="136"/>
      <c r="W55" s="136"/>
      <c r="X55" s="136"/>
      <c r="Y55" s="136"/>
      <c r="Z55" s="136"/>
      <c r="AA55" s="136"/>
      <c r="AB55" s="136"/>
      <c r="AC55" s="136"/>
      <c r="AD55" s="136"/>
    </row>
    <row r="56" spans="1:30"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36"/>
      <c r="X56" s="120"/>
      <c r="Y56" s="120"/>
      <c r="Z56" s="120"/>
      <c r="AA56" s="120"/>
      <c r="AB56" s="120"/>
      <c r="AC56" s="120"/>
      <c r="AD56" s="120"/>
    </row>
    <row r="57" spans="1:30"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row>
    <row r="58" spans="1:30" ht="19.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row>
    <row r="59" spans="1:30" ht="19.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row>
    <row r="60" spans="1:30" ht="19.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row>
    <row r="61" spans="1:30" ht="19.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row>
    <row r="62" spans="1:30" ht="19.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row>
    <row r="63" spans="1:30" ht="19.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row>
    <row r="64" spans="1:30" ht="19.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row>
    <row r="65" spans="1:30" ht="19.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row>
    <row r="66" spans="1:30" ht="19.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row>
    <row r="67" spans="1:30" ht="19.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row>
    <row r="68" spans="1:30" ht="19.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row>
    <row r="69" spans="1:30" ht="19.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row>
    <row r="70" spans="1:30" ht="19.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row>
    <row r="71" spans="1:30" ht="19.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row>
    <row r="72" spans="1:30" ht="19.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row>
    <row r="73" spans="1:30" ht="19.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row>
    <row r="74" spans="1:30" ht="19.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row>
    <row r="75" spans="1:30" ht="19.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row>
    <row r="76" spans="1:30" ht="19.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row>
    <row r="77" spans="1:30" ht="19.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row>
    <row r="78" spans="1:30" ht="19.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row>
    <row r="79" spans="1:30" ht="19.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row>
    <row r="80" spans="1:30" ht="19.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row>
    <row r="81" spans="1:30" ht="19.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row>
    <row r="82" spans="1:30" ht="19.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row>
    <row r="83" spans="1:30" ht="19.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row>
    <row r="84" spans="1:30" ht="19.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row>
    <row r="85" spans="1:30" ht="19.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row>
    <row r="86" spans="1:30" ht="19.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row>
    <row r="87" spans="1:30" ht="19.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row>
    <row r="88" spans="1:30" ht="19.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row>
    <row r="89" spans="1:30" ht="19.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row>
    <row r="90" spans="1:30" ht="19.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row>
    <row r="91" spans="1:30" ht="19.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row>
    <row r="92" spans="1:30" ht="19.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row>
    <row r="93" spans="1:30" ht="19.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row>
    <row r="94" spans="1:30" ht="19.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row>
    <row r="95" spans="1:30" ht="19.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row>
    <row r="96" spans="1:30" ht="19.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row>
    <row r="97" spans="1:30" ht="19.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row>
    <row r="98" spans="1:30" ht="19.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row>
    <row r="99" spans="1:30" ht="19.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row>
    <row r="100" spans="1:30" ht="19.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row>
    <row r="101" spans="1:30" ht="19.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row>
    <row r="102" spans="1:30" ht="19.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row>
    <row r="103" spans="1:30" ht="19.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row>
    <row r="104" spans="1:30" ht="19.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row>
    <row r="105" spans="1:30" ht="19.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row>
    <row r="106" spans="1:30" ht="19.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row>
    <row r="107" spans="1:30" ht="19.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row>
    <row r="108" spans="1:30" ht="19.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row>
    <row r="109" spans="1:30" ht="19.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row>
    <row r="110" spans="1:30" ht="19.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row>
    <row r="111" spans="1:30" ht="19.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row>
    <row r="112" spans="1:30" ht="19.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row>
    <row r="113" spans="1:30" ht="19.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row>
    <row r="114" spans="1:30" ht="19.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row>
    <row r="115" spans="1:30" ht="19.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row>
    <row r="116" spans="1:30" ht="19.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row>
    <row r="117" spans="1:30" ht="19.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row>
    <row r="118" spans="1:30" ht="19.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row>
    <row r="119" spans="1:30" ht="19.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row>
    <row r="120" spans="1:30" ht="19.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row>
    <row r="121" spans="1:30" ht="19.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row>
    <row r="122" spans="1:30" ht="19.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row>
    <row r="123" spans="1:30" ht="19.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row>
    <row r="124" spans="1:30" ht="19.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row>
    <row r="125" spans="1:30" ht="19.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row>
    <row r="126" spans="1:30" ht="19.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row>
    <row r="127" spans="1:30" ht="19.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row>
    <row r="128" spans="1:30" ht="19.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row>
    <row r="129" spans="1:30" ht="19.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row>
    <row r="130" spans="1:30" ht="19.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row>
    <row r="131" spans="1:30" ht="19.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row>
    <row r="132" spans="1:30" ht="19.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row>
    <row r="133" spans="1:30" ht="19.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row>
    <row r="134" spans="1:30" ht="19.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row>
    <row r="135" spans="1:30" ht="19.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row>
    <row r="136" spans="1:30" ht="19.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row>
    <row r="137" spans="1:30" ht="19.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row>
    <row r="138" spans="1:30" ht="19.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row>
    <row r="139" spans="1:30" ht="19.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row>
    <row r="140" spans="1:30" ht="19.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row>
    <row r="141" spans="1:30" ht="19.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row>
    <row r="142" spans="1:30" ht="19.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row>
    <row r="143" spans="1:30" ht="19.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row>
    <row r="144" spans="1:30" ht="19.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row>
    <row r="145" spans="1:30"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row>
    <row r="146" spans="1:30"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row>
    <row r="147" spans="1:30"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row>
    <row r="148" spans="1:30"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row>
    <row r="149" spans="1:30"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row>
    <row r="150" spans="1:3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row>
    <row r="151" spans="1:30"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row>
    <row r="152" spans="1:30"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row>
    <row r="153" spans="1:30"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row>
    <row r="154" spans="1:30"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row>
    <row r="155" spans="1:30"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row>
    <row r="156" spans="1:30"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row>
    <row r="157" spans="1:30"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row>
    <row r="158" spans="1:30"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row>
    <row r="159" spans="1:30"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row>
    <row r="160" spans="1:3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row>
    <row r="161" spans="1:30"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row>
    <row r="162" spans="1:30"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row>
    <row r="163" spans="1:30"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row>
    <row r="164" spans="1:30"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row>
    <row r="165" spans="1:30"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row>
    <row r="166" spans="1:30"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row>
    <row r="167" spans="1:30"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row>
    <row r="168" spans="1:30"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row>
    <row r="169" spans="1:30"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row>
    <row r="170" spans="1:3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row>
    <row r="171" spans="1:30"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row>
    <row r="172" spans="1:30"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row>
    <row r="173" spans="1:30"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row>
    <row r="174" spans="1:30"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row>
    <row r="175" spans="1:30"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row>
    <row r="176" spans="1:30"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row>
    <row r="177" spans="1:30"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row>
    <row r="178" spans="1:30"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row>
    <row r="179" spans="1:30"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row>
    <row r="180" spans="1:3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row>
    <row r="181" spans="1:30"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row>
    <row r="182" spans="1:30"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row>
    <row r="183" spans="1:30"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row>
    <row r="184" spans="1:30"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row>
    <row r="185" spans="1:30"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row>
    <row r="186" spans="1:30"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row>
    <row r="187" spans="1:30"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row>
    <row r="188" spans="1:30"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row>
    <row r="189" spans="1:30"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row>
    <row r="190" spans="1:3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row>
    <row r="191" spans="1:30"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row>
    <row r="192" spans="1:30"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row>
    <row r="193" spans="1:30"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row>
    <row r="194" spans="1:30"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row>
    <row r="195" spans="1:30"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row>
    <row r="196" spans="1:30"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row>
    <row r="197" spans="1:30"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row>
    <row r="198" spans="1:30"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row>
    <row r="199" spans="1:30"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row>
    <row r="200" spans="1:3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row>
    <row r="201" spans="1:30"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row>
    <row r="202" spans="1:30"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row>
    <row r="203" spans="1:30"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row>
    <row r="204" spans="1:30"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row>
    <row r="205" spans="1:30"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row>
    <row r="206" spans="1:30"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row>
    <row r="207" spans="1:30"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row>
    <row r="208" spans="1:30"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row>
    <row r="209" spans="1:30"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row>
    <row r="210" spans="1:3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row>
    <row r="211" spans="1:30"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row>
    <row r="212" spans="1:30"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row>
    <row r="213" spans="1:30"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row>
    <row r="214" spans="1:30"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row>
    <row r="215" spans="1:30"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row>
    <row r="216" spans="1:30"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row>
    <row r="217" spans="1:30"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row>
    <row r="218" spans="1:30"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row>
    <row r="219" spans="1:30"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row>
    <row r="220" spans="1:3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row>
    <row r="221" spans="1:30"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row>
    <row r="222" spans="1:30"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row>
    <row r="223" spans="1:30"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row>
    <row r="224" spans="1:30"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row>
    <row r="225" spans="1:30"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row>
    <row r="226" spans="1:30"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row>
    <row r="227" spans="1:30"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row>
    <row r="228" spans="1:30"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row>
    <row r="229" spans="1:30"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row>
    <row r="230" spans="1: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row>
    <row r="231" spans="1:30"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row>
    <row r="232" spans="1:30"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row>
    <row r="233" spans="1:30"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row>
    <row r="234" spans="1:30"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row>
    <row r="235" spans="1:30"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row>
    <row r="236" spans="1:30"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row>
    <row r="237" spans="1:30"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row>
    <row r="238" spans="1:30"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row>
    <row r="239" spans="1:30"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row>
    <row r="240" spans="1:3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row>
    <row r="241" spans="1:30"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row>
    <row r="242" spans="1:30"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row>
    <row r="243" spans="1:30"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row>
    <row r="244" spans="1:30"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row>
    <row r="245" spans="1:30"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row>
    <row r="246" spans="1:30"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row>
    <row r="247" spans="1:30"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row>
    <row r="248" spans="1:30"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row>
    <row r="249" spans="1:30"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row>
    <row r="250" spans="1:3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row>
    <row r="251" spans="1:30"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row>
    <row r="252" spans="1:30"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row>
    <row r="253" spans="1:30"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row>
    <row r="254" spans="1:30"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row>
    <row r="255" spans="1:30"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row>
    <row r="256" spans="1:30"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row>
    <row r="257" spans="1:30"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row>
    <row r="258" spans="1:30"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row>
    <row r="259" spans="1:30"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row>
    <row r="260" spans="1:3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row>
    <row r="261" spans="1:30"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row>
    <row r="262" spans="1:30"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row>
    <row r="263" spans="1:30"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row>
    <row r="264" spans="1:30"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row>
    <row r="265" spans="1:30"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row>
    <row r="266" spans="1:30"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row>
    <row r="267" spans="1:30"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row>
    <row r="268" spans="1:30"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row>
    <row r="269" spans="1:30"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row>
    <row r="270" spans="1:3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row>
    <row r="271" spans="1:30"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row>
    <row r="272" spans="1:30"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row>
    <row r="273" spans="1:30"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row>
    <row r="274" spans="1:30"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row>
    <row r="275" spans="1:30"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row>
    <row r="276" spans="1:30"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row>
    <row r="277" spans="1:30"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row>
    <row r="278" spans="1:30"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row>
    <row r="279" spans="1:30"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row>
    <row r="280" spans="1:3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row>
    <row r="281" spans="1:30"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row>
    <row r="282" spans="1:30"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row>
    <row r="283" spans="1:30"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row>
    <row r="284" spans="1:30"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row>
    <row r="285" spans="1:30"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row>
    <row r="286" spans="1:30"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row>
    <row r="287" spans="1:30"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row>
    <row r="288" spans="1:30"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row>
    <row r="289" spans="1:30"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row>
    <row r="290" spans="1:3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row>
    <row r="291" spans="1:30"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row>
    <row r="292" spans="1:30"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row>
    <row r="293" spans="1:30"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row>
    <row r="294" spans="1:30"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row>
    <row r="295" spans="1:30"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row>
    <row r="296" spans="1:30"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row>
    <row r="297" spans="1:30"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row>
    <row r="298" spans="1:30"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row>
    <row r="299" spans="1:30"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row>
    <row r="300" spans="1:3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row>
    <row r="301" spans="1:30"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row>
    <row r="302" spans="1:30"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row>
    <row r="303" spans="1:30"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row>
    <row r="304" spans="1:30"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row>
    <row r="305" spans="1:30"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row>
    <row r="306" spans="1:30"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row>
    <row r="307" spans="1:30"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row>
    <row r="308" spans="1:30"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row>
    <row r="309" spans="1:30"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row>
    <row r="310" spans="1:3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row>
    <row r="311" spans="1:30"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row>
    <row r="312" spans="1:30"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row>
    <row r="313" spans="1:30"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row>
    <row r="314" spans="1:30"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row>
    <row r="315" spans="1:30"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row>
    <row r="316" spans="1:30"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row>
    <row r="317" spans="1:30"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row>
    <row r="318" spans="1:30"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row>
    <row r="319" spans="1:30"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row>
    <row r="320" spans="1:3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row>
    <row r="321" spans="1:30"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row>
    <row r="322" spans="1:30"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row>
    <row r="323" spans="1:30"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row>
    <row r="324" spans="1:30"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row>
    <row r="325" spans="1:30"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row>
    <row r="326" spans="1:30"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row>
    <row r="327" spans="1:30"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row>
    <row r="328" spans="1:30"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row>
    <row r="329" spans="1:30"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row>
    <row r="330" spans="1: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row>
    <row r="331" spans="1:30"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row>
    <row r="332" spans="1:30"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row>
    <row r="333" spans="1:30"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row>
    <row r="334" spans="1:30"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row>
    <row r="335" spans="1:30"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row>
    <row r="336" spans="1:30"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row>
    <row r="337" spans="1:30"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row>
    <row r="338" spans="1:30"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row>
    <row r="339" spans="1:30"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row>
    <row r="340" spans="1:3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row>
    <row r="341" spans="1:30"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row>
    <row r="342" spans="1:30"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row>
    <row r="343" spans="1:30"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row>
    <row r="344" spans="1:30"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row>
    <row r="345" spans="1:30"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row>
    <row r="346" spans="1:30"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row>
    <row r="347" spans="1:30"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row>
    <row r="348" spans="1:30"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row>
    <row r="349" spans="1:30"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row>
    <row r="350" spans="1:3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row>
    <row r="351" spans="1:30"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row>
    <row r="352" spans="1:30"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row>
    <row r="353" spans="1:30"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row>
    <row r="354" spans="1:30"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row>
    <row r="355" spans="1:30"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row>
    <row r="356" spans="1:30"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row>
    <row r="357" spans="1:30"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row>
    <row r="358" spans="1:30"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row>
    <row r="359" spans="1:30"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row>
    <row r="360" spans="1:3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row>
    <row r="361" spans="1:30"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row>
    <row r="362" spans="1:30"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row>
    <row r="363" spans="1:30"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row>
    <row r="364" spans="1:30"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row>
    <row r="365" spans="1:30"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row>
    <row r="366" spans="1:30"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row>
    <row r="367" spans="1:30"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row>
    <row r="368" spans="1:30"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row>
    <row r="369" spans="1:30"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row>
    <row r="370" spans="1:3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row>
    <row r="371" spans="1:30"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row>
    <row r="372" spans="1:30"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row>
    <row r="373" spans="1:30"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row>
    <row r="374" spans="1:30"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row>
    <row r="375" spans="1:30"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row>
    <row r="376" spans="1:30"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row>
    <row r="377" spans="1:30"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row>
    <row r="378" spans="1:30"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row>
    <row r="379" spans="1:30"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row>
    <row r="380" spans="1:3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row>
    <row r="381" spans="1:30"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row>
    <row r="382" spans="1:30"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row>
    <row r="383" spans="1:30"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row>
    <row r="384" spans="1:30"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row>
    <row r="385" spans="1:30"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row>
    <row r="386" spans="1:30"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row>
    <row r="387" spans="1:30"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row>
    <row r="388" spans="1:30"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row>
    <row r="389" spans="1:30"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row>
    <row r="390" spans="1:3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row>
    <row r="391" spans="1:30"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row>
    <row r="392" spans="1:30"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row>
    <row r="393" spans="1:30"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row>
    <row r="394" spans="1:30"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row>
    <row r="395" spans="1:30"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row>
    <row r="396" spans="1:30"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row>
    <row r="397" spans="1:30"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row>
    <row r="398" spans="1:30"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row>
    <row r="399" spans="1:30"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row>
    <row r="400" spans="1:3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row>
    <row r="401" spans="1:30"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row>
    <row r="402" spans="1:30"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row>
    <row r="403" spans="1:30"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row>
    <row r="404" spans="1:30"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row>
    <row r="405" spans="1:30"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row>
    <row r="406" spans="1:30"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row>
    <row r="407" spans="1:30"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row>
    <row r="408" spans="1:30"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row>
    <row r="409" spans="1:30"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row>
    <row r="410" spans="1:3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row>
    <row r="411" spans="1:30"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row>
    <row r="412" spans="1:30"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row>
    <row r="413" spans="1:30"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row>
    <row r="414" spans="1:30"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row>
    <row r="415" spans="1:30"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row>
    <row r="416" spans="1:30"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row>
    <row r="417" spans="1:30"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row>
    <row r="418" spans="1:30"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row>
    <row r="419" spans="1:30"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row>
    <row r="420" spans="1:3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row>
    <row r="421" spans="1:30"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row>
    <row r="422" spans="1:30"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row>
    <row r="423" spans="1:30"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row>
    <row r="424" spans="1:30"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row>
    <row r="425" spans="1:30"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row>
    <row r="426" spans="1:30"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row>
    <row r="427" spans="1:30"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row>
    <row r="428" spans="1:30"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row>
    <row r="429" spans="1:30"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row>
    <row r="430" spans="1: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row>
    <row r="431" spans="1:30"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row>
    <row r="432" spans="1:30"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row>
    <row r="433" spans="1:30"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row>
    <row r="434" spans="1:30"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row>
    <row r="435" spans="1:30"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row>
    <row r="436" spans="1:30"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row>
    <row r="437" spans="1:30"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row>
    <row r="438" spans="1:30"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row>
    <row r="439" spans="1:30"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row>
    <row r="440" spans="1:3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row>
    <row r="441" spans="1:30"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row>
    <row r="442" spans="1:30"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row>
    <row r="443" spans="1:30"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row>
    <row r="444" spans="1:30"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row>
    <row r="445" spans="1:30"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row>
    <row r="446" spans="1:30"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row>
    <row r="447" spans="1:30"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row>
    <row r="448" spans="1:30"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row>
    <row r="449" spans="1:30"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row>
    <row r="450" spans="1:3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row>
    <row r="451" spans="1:30"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row>
    <row r="452" spans="1:30"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row>
    <row r="453" spans="1:30"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row>
    <row r="454" spans="1:30"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row>
    <row r="455" spans="1:30"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row>
    <row r="456" spans="1:30"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row>
    <row r="457" spans="1:30"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row>
    <row r="458" spans="1:30"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row>
    <row r="459" spans="1:30"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row>
    <row r="460" spans="1:3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row>
    <row r="461" spans="1:30"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row>
    <row r="462" spans="1:30"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row>
    <row r="463" spans="1:30"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row>
    <row r="464" spans="1:30"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row>
    <row r="465" spans="1:30"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row>
    <row r="466" spans="1:30"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row>
    <row r="467" spans="1:30"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row>
    <row r="468" spans="1:30"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row>
    <row r="469" spans="1:30"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row>
    <row r="470" spans="1:3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row>
    <row r="471" spans="1:30"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row>
    <row r="472" spans="1:30"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row>
    <row r="473" spans="1:30"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row>
    <row r="474" spans="1:30"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row>
    <row r="475" spans="1:30"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row>
    <row r="476" spans="1:30"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row>
    <row r="477" spans="1:30"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row>
    <row r="478" spans="1:30"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row>
    <row r="479" spans="1:30"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row>
    <row r="480" spans="1:3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row>
    <row r="481" spans="1:30"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row>
    <row r="482" spans="1:30"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row>
    <row r="483" spans="1:30"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row>
    <row r="484" spans="1:30"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row>
    <row r="485" spans="1:30"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row>
    <row r="486" spans="1:30"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row>
    <row r="487" spans="1:30"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row>
    <row r="488" spans="1:30"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row>
    <row r="489" spans="1:30"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row>
    <row r="490" spans="1:3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row>
    <row r="491" spans="1:30"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row>
    <row r="492" spans="1:30"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row>
    <row r="493" spans="1:30"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row>
    <row r="494" spans="1:30"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row>
    <row r="495" spans="1:30"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row>
    <row r="496" spans="1:30"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row>
    <row r="497" spans="1:30"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row>
    <row r="498" spans="1:30"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row>
    <row r="499" spans="1:30"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row>
    <row r="500" spans="1:3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row>
    <row r="501" spans="1:30"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row>
    <row r="502" spans="1:30"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row>
    <row r="503" spans="1:30"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row>
    <row r="504" spans="1:30"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row>
    <row r="505" spans="1:30"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row>
    <row r="506" spans="1:30"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row>
    <row r="507" spans="1:30"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row>
    <row r="508" spans="1:30"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row>
    <row r="509" spans="1:30"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row>
    <row r="510" spans="1:3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row>
    <row r="511" spans="1:30"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row>
    <row r="512" spans="1:30"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row>
    <row r="513" spans="1:30"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row>
    <row r="514" spans="1:30"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row>
    <row r="515" spans="1:30"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row>
    <row r="516" spans="1:30"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row>
    <row r="517" spans="1:30"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row>
    <row r="518" spans="1:30"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row>
    <row r="519" spans="1:30"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row>
    <row r="520" spans="1:3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row>
    <row r="521" spans="1:30"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row>
    <row r="522" spans="1:30"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row>
    <row r="523" spans="1:30"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row>
    <row r="524" spans="1:30"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row>
    <row r="525" spans="1:30"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row>
    <row r="526" spans="1:30"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row>
    <row r="527" spans="1:30"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row>
    <row r="528" spans="1:30"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row>
    <row r="529" spans="1:30"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row>
    <row r="530" spans="1: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row>
    <row r="531" spans="1:30"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row>
    <row r="532" spans="1:30"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row>
    <row r="533" spans="1:30"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row>
    <row r="534" spans="1:30"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row>
    <row r="535" spans="1:30"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row>
    <row r="536" spans="1:30"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row>
    <row r="537" spans="1:30"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row>
    <row r="538" spans="1:30"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row>
    <row r="539" spans="1:30"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row>
    <row r="540" spans="1:3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row>
    <row r="541" spans="1:30"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row>
    <row r="542" spans="1:30"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row>
    <row r="543" spans="1:30"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row>
    <row r="544" spans="1:30"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row>
    <row r="545" spans="1:30"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row>
    <row r="546" spans="1:30"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row>
    <row r="547" spans="1:30"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row>
    <row r="548" spans="1:30"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row>
    <row r="549" spans="1:30"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row>
    <row r="550" spans="1:3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row>
    <row r="551" spans="1:30"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row>
    <row r="552" spans="1:30"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row>
    <row r="553" spans="1:30"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row>
    <row r="554" spans="1:30"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row>
    <row r="555" spans="1:30"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row>
    <row r="556" spans="1:30"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row>
    <row r="557" spans="1:30"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row>
    <row r="558" spans="1:30"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row>
    <row r="559" spans="1:30"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row>
    <row r="560" spans="1:3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row>
    <row r="561" spans="1:30"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row>
    <row r="562" spans="1:30"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row>
    <row r="563" spans="1:30"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row>
    <row r="564" spans="1:30"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row>
    <row r="565" spans="1:30"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row>
    <row r="566" spans="1:30"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row>
    <row r="567" spans="1:30"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row>
    <row r="568" spans="1:30"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row>
    <row r="569" spans="1:30"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row>
    <row r="570" spans="1:3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row>
    <row r="571" spans="1:30"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row>
    <row r="572" spans="1:30"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row>
    <row r="573" spans="1:30"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row>
    <row r="574" spans="1:30"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row>
    <row r="575" spans="1:30"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row>
    <row r="576" spans="1:30"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row>
    <row r="577" spans="1:30"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row>
    <row r="578" spans="1:30"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row>
    <row r="579" spans="1:30"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row>
    <row r="580" spans="1:3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row>
    <row r="581" spans="1:30"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row>
    <row r="582" spans="1:30"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row>
    <row r="583" spans="1:30"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row>
    <row r="584" spans="1:30"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row>
    <row r="585" spans="1:30"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row>
    <row r="586" spans="1:30"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row>
    <row r="587" spans="1:30"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row>
    <row r="588" spans="1:30"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row>
    <row r="589" spans="1:30"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row>
    <row r="590" spans="1:3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row>
    <row r="591" spans="1:30"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row>
    <row r="592" spans="1:30"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row>
    <row r="593" spans="1:30"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row>
    <row r="594" spans="1:30"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row>
    <row r="595" spans="1:30"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row>
    <row r="596" spans="1:30"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row>
    <row r="597" spans="1:30"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row>
    <row r="598" spans="1:30"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row>
    <row r="599" spans="1:30"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row>
    <row r="600" spans="1:3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row>
    <row r="601" spans="1:30"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row>
    <row r="602" spans="1:30"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row>
    <row r="603" spans="1:30"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row>
    <row r="604" spans="1:30"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row>
    <row r="605" spans="1:30"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row>
    <row r="606" spans="1:30"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row>
    <row r="607" spans="1:30"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row>
    <row r="608" spans="1:30"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row>
    <row r="609" spans="1:30"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row>
    <row r="610" spans="1:3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row>
    <row r="611" spans="1:30"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row>
    <row r="612" spans="1:30"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row>
    <row r="613" spans="1:30"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row>
    <row r="614" spans="1:30"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row>
    <row r="615" spans="1:30"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row>
    <row r="616" spans="1:30"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row>
    <row r="617" spans="1:30"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row>
    <row r="618" spans="1:30"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row>
    <row r="619" spans="1:30"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row>
    <row r="620" spans="1:3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row>
    <row r="621" spans="1:30"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row>
    <row r="622" spans="1:30"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row>
    <row r="623" spans="1:30"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row>
    <row r="624" spans="1:30"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row>
    <row r="625" spans="1:30"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row>
    <row r="626" spans="1:30"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row>
    <row r="627" spans="1:30"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row>
    <row r="628" spans="1:30"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row>
    <row r="629" spans="1:30"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row>
    <row r="630" spans="1: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row>
    <row r="631" spans="1:30"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row>
    <row r="632" spans="1:30"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row>
    <row r="633" spans="1:30"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row>
    <row r="634" spans="1:30"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row>
    <row r="635" spans="1:30"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row>
    <row r="636" spans="1:30"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row>
    <row r="637" spans="1:30"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row>
    <row r="638" spans="1:30"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row>
    <row r="639" spans="1:30"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row>
    <row r="640" spans="1:3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row>
    <row r="641" spans="1:30"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row>
    <row r="642" spans="1:30"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row>
    <row r="643" spans="1:30"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row>
    <row r="644" spans="1:30"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row>
    <row r="645" spans="1:30"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row>
    <row r="646" spans="1:30"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row>
    <row r="647" spans="1:30"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row>
    <row r="648" spans="1:30"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row>
    <row r="649" spans="1:30"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row>
    <row r="650" spans="1:3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row>
    <row r="651" spans="1:30"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row>
    <row r="652" spans="1:30"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row>
    <row r="653" spans="1:30"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row>
    <row r="654" spans="1:30"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row>
    <row r="655" spans="1:30"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row>
    <row r="656" spans="1:30"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row>
    <row r="657" spans="1:30"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row>
    <row r="658" spans="1:30"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row>
    <row r="659" spans="1:30"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row>
    <row r="660" spans="1:3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row>
    <row r="661" spans="1:30"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row>
    <row r="662" spans="1:30"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row>
    <row r="663" spans="1:30"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row>
    <row r="664" spans="1:30"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row>
    <row r="665" spans="1:30"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row>
    <row r="666" spans="1:30"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row>
    <row r="667" spans="1:30"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row>
    <row r="668" spans="1:30"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row>
    <row r="669" spans="1:30"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row>
    <row r="670" spans="1:3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row>
    <row r="671" spans="1:30"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row>
    <row r="672" spans="1:30"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row>
    <row r="673" spans="1:30"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row>
    <row r="674" spans="1:30"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row>
    <row r="675" spans="1:30"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row>
    <row r="676" spans="1:30"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row>
    <row r="677" spans="1:30"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row>
    <row r="678" spans="1:30"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row>
    <row r="679" spans="1:30"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row>
    <row r="680" spans="1:3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row>
    <row r="681" spans="1:30"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row>
    <row r="682" spans="1:30"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row>
    <row r="683" spans="1:30"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row>
    <row r="684" spans="1:30"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row>
    <row r="685" spans="1:30"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row>
    <row r="686" spans="1:30"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row>
    <row r="687" spans="1:30"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row>
    <row r="688" spans="1:30"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row>
    <row r="689" spans="1:30"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row>
    <row r="690" spans="1:3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row>
    <row r="691" spans="1:30"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row>
    <row r="692" spans="1:30"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row>
    <row r="693" spans="1:30"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row>
    <row r="694" spans="1:30"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row>
    <row r="695" spans="1:30"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row>
    <row r="696" spans="1:30"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row>
    <row r="697" spans="1:30"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row>
    <row r="698" spans="1:30"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row>
    <row r="699" spans="1:30"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row>
    <row r="700" spans="1:3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row>
    <row r="701" spans="1:30"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row>
    <row r="702" spans="1:30"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row>
    <row r="703" spans="1:30"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row>
    <row r="704" spans="1:30"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row>
    <row r="705" spans="1:30"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row>
    <row r="706" spans="1:30"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row>
    <row r="707" spans="1:30"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row>
    <row r="708" spans="1:30"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row>
    <row r="709" spans="1:30"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row>
    <row r="710" spans="1:3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row>
    <row r="711" spans="1:30"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row>
    <row r="712" spans="1:30"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row>
    <row r="713" spans="1:30"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row>
    <row r="714" spans="1:30"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row>
    <row r="715" spans="1:30"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row>
    <row r="716" spans="1:30"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row>
    <row r="717" spans="1:30"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row>
    <row r="718" spans="1:30"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row>
    <row r="719" spans="1:30"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row>
    <row r="720" spans="1:3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row>
    <row r="721" spans="1:30"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row>
    <row r="722" spans="1:30"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row>
    <row r="723" spans="1:30"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row>
    <row r="724" spans="1:30"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row>
    <row r="725" spans="1:30"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row>
    <row r="726" spans="1:30"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row>
    <row r="727" spans="1:30"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row>
    <row r="728" spans="1:30"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row>
    <row r="729" spans="1:30"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row>
    <row r="730" spans="1: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row>
    <row r="731" spans="1:30"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row>
    <row r="732" spans="1:30"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row>
    <row r="733" spans="1:30"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row>
    <row r="734" spans="1:30"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row>
    <row r="735" spans="1:30"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row>
    <row r="736" spans="1:30"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row>
    <row r="737" spans="1:30"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row>
    <row r="738" spans="1:30"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row>
    <row r="739" spans="1:30"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row>
    <row r="740" spans="1:3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row>
    <row r="741" spans="1:30"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row>
    <row r="742" spans="1:30"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row>
    <row r="743" spans="1:30"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row>
    <row r="744" spans="1:30"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row>
    <row r="745" spans="1:30"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row>
    <row r="746" spans="1:30"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row>
    <row r="747" spans="1:30"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row>
    <row r="748" spans="1:30"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row>
    <row r="749" spans="1:30"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row>
    <row r="750" spans="1:3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row>
    <row r="751" spans="1:30"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row>
    <row r="752" spans="1:30"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row>
    <row r="753" spans="1:30"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row>
    <row r="754" spans="1:30"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row>
    <row r="755" spans="1:30"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row>
    <row r="756" spans="1:30"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row>
    <row r="757" spans="1:30"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row>
    <row r="758" spans="1:30"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row>
    <row r="759" spans="1:30"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row>
    <row r="760" spans="1:3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row>
    <row r="761" spans="1:30"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row>
    <row r="762" spans="1:30"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row>
    <row r="763" spans="1:30"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row>
    <row r="764" spans="1:30"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row>
    <row r="765" spans="1:30"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row>
    <row r="766" spans="1:30"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row>
    <row r="767" spans="1:30"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row>
    <row r="768" spans="1:30"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row>
    <row r="769" spans="1:30"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row>
    <row r="770" spans="1:3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row>
    <row r="771" spans="1:30"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row>
    <row r="772" spans="1:30"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row>
    <row r="773" spans="1:30"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row>
    <row r="774" spans="1:30"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row>
    <row r="775" spans="1:30"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row>
    <row r="776" spans="1:30"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row>
    <row r="777" spans="1:30"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row>
    <row r="778" spans="1:30"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row>
    <row r="779" spans="1:30"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row>
    <row r="780" spans="1:3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row>
    <row r="781" spans="1:30"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row>
    <row r="782" spans="1:30"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row>
    <row r="783" spans="1:30"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row>
    <row r="784" spans="1:30"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row>
    <row r="785" spans="1:30"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row>
    <row r="786" spans="1:30"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row>
    <row r="787" spans="1:30"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row>
    <row r="788" spans="1:30"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row>
    <row r="789" spans="1:30"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row>
    <row r="790" spans="1:3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row>
    <row r="791" spans="1:30"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row>
    <row r="792" spans="1:30"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row>
    <row r="793" spans="1:30"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row>
    <row r="794" spans="1:30"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row>
    <row r="795" spans="1:30"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row>
    <row r="796" spans="1:30"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row>
    <row r="797" spans="1:30"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row>
    <row r="798" spans="1:30"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row>
    <row r="799" spans="1:30"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row>
    <row r="800" spans="1:3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row>
    <row r="801" spans="1:30"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row>
    <row r="802" spans="1:30"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row>
    <row r="803" spans="1:30"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row>
    <row r="804" spans="1:30"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row>
    <row r="805" spans="1:30"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row>
    <row r="806" spans="1:30"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row>
    <row r="807" spans="1:30"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row>
    <row r="808" spans="1:30"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row>
    <row r="809" spans="1:30"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row>
    <row r="810" spans="1:3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row>
    <row r="811" spans="1:30"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row>
    <row r="812" spans="1:30"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row>
    <row r="813" spans="1:30"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row>
    <row r="814" spans="1:30"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row>
    <row r="815" spans="1:30"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row>
    <row r="816" spans="1:30"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row>
    <row r="817" spans="1:30"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row>
    <row r="818" spans="1:30"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row>
    <row r="819" spans="1:30"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row>
    <row r="820" spans="1:3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row>
    <row r="821" spans="1:30"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row>
    <row r="822" spans="1:30"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row>
    <row r="823" spans="1:30"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row>
    <row r="824" spans="1:30"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row>
    <row r="825" spans="1:30"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row>
    <row r="826" spans="1:30"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row>
    <row r="827" spans="1:30"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row>
    <row r="828" spans="1:30"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row>
    <row r="829" spans="1:30"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row>
    <row r="830" spans="1: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row>
    <row r="831" spans="1:30"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row>
    <row r="832" spans="1:30"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row>
    <row r="833" spans="1:30"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row>
    <row r="834" spans="1:30"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row>
    <row r="835" spans="1:30"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row>
    <row r="836" spans="1:30"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row>
    <row r="837" spans="1:30"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row>
    <row r="838" spans="1:30"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row>
    <row r="839" spans="1:30"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row>
    <row r="840" spans="1:3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row>
    <row r="841" spans="1:30"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row>
    <row r="842" spans="1:30"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row>
    <row r="843" spans="1:30"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row>
    <row r="844" spans="1:30"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row>
    <row r="845" spans="1:30"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row>
    <row r="846" spans="1:30"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row>
    <row r="847" spans="1:30"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row>
    <row r="848" spans="1:30"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row>
    <row r="849" spans="1:30"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row>
    <row r="850" spans="1:3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row>
    <row r="851" spans="1:30"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row>
    <row r="852" spans="1:30"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row>
    <row r="853" spans="1:30"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row>
    <row r="854" spans="1:30"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row>
    <row r="855" spans="1:30"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row>
    <row r="856" spans="1:30"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row>
    <row r="857" spans="1:30"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row>
    <row r="858" spans="1:30"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row>
    <row r="859" spans="1:30"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row>
    <row r="860" spans="1:3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row>
    <row r="861" spans="1:30"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row>
    <row r="862" spans="1:30"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row>
    <row r="863" spans="1:30"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row>
    <row r="864" spans="1:30"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row>
    <row r="865" spans="1:30"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row>
    <row r="866" spans="1:30"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row>
    <row r="867" spans="1:30"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row>
    <row r="868" spans="1:30"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row>
    <row r="869" spans="1:30"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row>
    <row r="870" spans="1:3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row>
    <row r="871" spans="1:30"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row>
    <row r="872" spans="1:30"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row>
    <row r="873" spans="1:30"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row>
    <row r="874" spans="1:30"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row>
    <row r="875" spans="1:30"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row>
    <row r="876" spans="1:30"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row>
    <row r="877" spans="1:30"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row>
    <row r="878" spans="1:30"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row>
    <row r="879" spans="1:30"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row>
    <row r="880" spans="1:3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row>
    <row r="881" spans="1:30"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row>
    <row r="882" spans="1:30"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row>
    <row r="883" spans="1:30"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row>
    <row r="884" spans="1:30"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row>
    <row r="885" spans="1:30"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row>
    <row r="886" spans="1:30"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row>
    <row r="887" spans="1:30"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row>
    <row r="888" spans="1:30"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row>
    <row r="889" spans="1:30"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row>
    <row r="890" spans="1:3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row>
    <row r="891" spans="1:30"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row>
    <row r="892" spans="1:30"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row>
    <row r="893" spans="1:30"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row>
    <row r="894" spans="1:30"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row>
    <row r="895" spans="1:30"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row>
    <row r="896" spans="1:30"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row>
    <row r="897" spans="1:30"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row>
    <row r="898" spans="1:30"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row>
    <row r="899" spans="1:30"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row>
    <row r="900" spans="1:3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row>
    <row r="901" spans="1:30"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row>
    <row r="902" spans="1:30"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row>
    <row r="903" spans="1:30"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row>
    <row r="904" spans="1:30"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row>
    <row r="905" spans="1:30"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row>
    <row r="906" spans="1:30"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row>
    <row r="907" spans="1:30"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row>
    <row r="908" spans="1:30"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row>
    <row r="909" spans="1:30"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row>
    <row r="910" spans="1:3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row>
    <row r="911" spans="1:30"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row>
    <row r="912" spans="1:30"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row>
    <row r="913" spans="1:30"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row>
    <row r="914" spans="1:30"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row>
    <row r="915" spans="1:30"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row>
    <row r="916" spans="1:30"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row>
    <row r="917" spans="1:30"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row>
    <row r="918" spans="1:30"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row>
    <row r="919" spans="1:30"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row>
    <row r="920" spans="1:3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row>
    <row r="921" spans="1:30"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row>
    <row r="922" spans="1:30"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row>
    <row r="923" spans="1:30"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row>
    <row r="924" spans="1:30"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row>
    <row r="925" spans="1:30"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row>
    <row r="926" spans="1:30"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row>
    <row r="927" spans="1:30"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row>
    <row r="928" spans="1:30"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row>
    <row r="929" spans="1:30"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row>
    <row r="930" spans="1: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row>
    <row r="931" spans="1:30"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row>
    <row r="932" spans="1:30"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row>
    <row r="933" spans="1:30"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row>
    <row r="934" spans="1:30"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row>
    <row r="935" spans="1:30"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row>
    <row r="936" spans="1:30"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row>
    <row r="937" spans="1:30"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row>
    <row r="938" spans="1:30"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row>
    <row r="939" spans="1:30"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row>
    <row r="940" spans="1:3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row>
    <row r="941" spans="1:30"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row>
    <row r="942" spans="1:30"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row>
    <row r="943" spans="1:30"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row>
    <row r="944" spans="1:30"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row>
    <row r="945" spans="1:30"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row>
    <row r="946" spans="1:30"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row>
    <row r="947" spans="1:30"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row>
    <row r="948" spans="1:30"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row>
    <row r="949" spans="1:30"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row>
    <row r="950" spans="1:3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row>
    <row r="951" spans="1:30"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row>
    <row r="952" spans="1:30"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row>
    <row r="953" spans="1:30"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row>
    <row r="954" spans="1:30"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row>
    <row r="955" spans="1:30"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row>
    <row r="956" spans="1:30"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row>
    <row r="957" spans="1:30"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row>
    <row r="958" spans="1:30"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row>
    <row r="959" spans="1:30"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row>
    <row r="960" spans="1:3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row>
    <row r="961" spans="1:30"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row>
    <row r="962" spans="1:30"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row>
    <row r="963" spans="1:30"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row>
    <row r="964" spans="1:30"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row>
    <row r="965" spans="1:30"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row>
    <row r="966" spans="1:30"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row>
    <row r="967" spans="1:30"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row>
    <row r="968" spans="1:30"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row>
    <row r="969" spans="1:30"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row>
    <row r="970" spans="1:3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row>
    <row r="971" spans="1:30"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row>
    <row r="972" spans="1:30"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row>
    <row r="973" spans="1:30"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row>
    <row r="974" spans="1:30"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row>
    <row r="975" spans="1:30"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row>
    <row r="976" spans="1:30"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row>
    <row r="977" spans="1:30"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row>
    <row r="978" spans="1:30"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row>
    <row r="979" spans="1:30"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row>
    <row r="980" spans="1:3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row>
    <row r="981" spans="1:30"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row>
    <row r="982" spans="1:30"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row>
    <row r="983" spans="1:30"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row>
    <row r="984" spans="1:30"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row>
    <row r="985" spans="1:30"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row>
    <row r="986" spans="1:30"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row>
    <row r="987" spans="1:30"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row>
    <row r="988" spans="1:30"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row>
    <row r="989" spans="1:30"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row>
    <row r="990" spans="1:3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row>
    <row r="991" spans="1:30"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row>
    <row r="992" spans="1:30"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row>
    <row r="993" spans="1:30"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row>
    <row r="994" spans="1:30"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row>
    <row r="995" spans="1:30"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row>
    <row r="996" spans="1:30"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row>
    <row r="997" spans="1:30"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row>
    <row r="998" spans="1:30"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row>
    <row r="999" spans="1:30"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row>
    <row r="1000" spans="1:3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row>
  </sheetData>
  <mergeCells count="29">
    <mergeCell ref="I43:J43"/>
    <mergeCell ref="K10:N10"/>
    <mergeCell ref="O10:R10"/>
    <mergeCell ref="A1:AD1"/>
    <mergeCell ref="A4:B4"/>
    <mergeCell ref="C4:H4"/>
    <mergeCell ref="A5:B5"/>
    <mergeCell ref="C5:H5"/>
    <mergeCell ref="A8:AA8"/>
    <mergeCell ref="A10:B10"/>
    <mergeCell ref="S10:V10"/>
    <mergeCell ref="C10:F10"/>
    <mergeCell ref="G10:J10"/>
    <mergeCell ref="A55:B55"/>
    <mergeCell ref="K43:L43"/>
    <mergeCell ref="M43:N43"/>
    <mergeCell ref="A22:B22"/>
    <mergeCell ref="A25:Q25"/>
    <mergeCell ref="A27:B27"/>
    <mergeCell ref="C27:D27"/>
    <mergeCell ref="E27:F27"/>
    <mergeCell ref="G27:H27"/>
    <mergeCell ref="I27:J27"/>
    <mergeCell ref="A39:B39"/>
    <mergeCell ref="A41:Q41"/>
    <mergeCell ref="A43:B43"/>
    <mergeCell ref="C43:D43"/>
    <mergeCell ref="E43:F43"/>
    <mergeCell ref="G43:H43"/>
  </mergeCells>
  <printOptions horizontalCentered="1"/>
  <pageMargins left="0.39370078740157483" right="0.39370078740157483" top="0.39370078740157483" bottom="0.39370078740157483" header="0" footer="0"/>
  <pageSetup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D1000"/>
  <sheetViews>
    <sheetView workbookViewId="0">
      <pane xSplit="1" ySplit="5" topLeftCell="B6" activePane="bottomRight" state="frozen"/>
      <selection pane="bottomRight" activeCell="C23" sqref="C23"/>
      <selection pane="bottomLeft" activeCell="A6" sqref="A6"/>
      <selection pane="topRight" activeCell="B1" sqref="B1"/>
    </sheetView>
  </sheetViews>
  <sheetFormatPr defaultColWidth="14.42578125" defaultRowHeight="15" customHeight="1"/>
  <cols>
    <col min="1" max="2" width="20.7109375" customWidth="1"/>
    <col min="3" max="3" width="18.140625" customWidth="1"/>
    <col min="4" max="4" width="25.28515625" customWidth="1"/>
    <col min="5" max="7" width="15.7109375" customWidth="1"/>
    <col min="8" max="8" width="21" customWidth="1"/>
    <col min="9" max="30" width="15.7109375" customWidth="1"/>
  </cols>
  <sheetData>
    <row r="1" spans="1:30" ht="25.9">
      <c r="A1" s="243" t="s">
        <v>180</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row>
    <row r="2" spans="1:30" ht="25.9">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row>
    <row r="3" spans="1:30" ht="14.45">
      <c r="A3" s="178"/>
      <c r="B3" s="178"/>
      <c r="C3" s="179"/>
      <c r="D3" s="180"/>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row>
    <row r="4" spans="1:30" ht="19.5" customHeight="1">
      <c r="A4" s="250" t="s">
        <v>97</v>
      </c>
      <c r="B4" s="252"/>
      <c r="C4" s="252"/>
      <c r="D4" s="245" t="str">
        <f>IF('3-Datos generales'!H11="","",'3-Datos generales'!H11)</f>
        <v xml:space="preserve">Instituto Tecnológico de Costa Rica, Campus Tecnológico Local San Carlos </v>
      </c>
      <c r="E4" s="257"/>
      <c r="F4" s="257"/>
      <c r="G4" s="257"/>
      <c r="H4" s="257"/>
      <c r="I4" s="257"/>
      <c r="J4" s="136"/>
      <c r="K4" s="136"/>
      <c r="L4" s="136"/>
      <c r="M4" s="136"/>
      <c r="N4" s="136"/>
      <c r="O4" s="136"/>
      <c r="P4" s="136"/>
      <c r="Q4" s="136"/>
      <c r="R4" s="136"/>
      <c r="S4" s="136"/>
      <c r="T4" s="136"/>
      <c r="U4" s="136"/>
      <c r="V4" s="136"/>
      <c r="W4" s="136"/>
      <c r="X4" s="136"/>
      <c r="Y4" s="136"/>
      <c r="Z4" s="136"/>
      <c r="AA4" s="136"/>
      <c r="AB4" s="136"/>
      <c r="AC4" s="136"/>
      <c r="AD4" s="136"/>
    </row>
    <row r="5" spans="1:30" ht="19.5" customHeight="1">
      <c r="A5" s="235" t="s">
        <v>164</v>
      </c>
      <c r="B5" s="252"/>
      <c r="C5" s="252"/>
      <c r="D5" s="251">
        <v>2023</v>
      </c>
      <c r="E5" s="253"/>
      <c r="F5" s="253"/>
      <c r="G5" s="253"/>
      <c r="H5" s="253"/>
      <c r="I5" s="253"/>
      <c r="J5" s="120"/>
      <c r="K5" s="120"/>
      <c r="L5" s="120"/>
      <c r="M5" s="120"/>
      <c r="N5" s="120"/>
      <c r="O5" s="120"/>
      <c r="P5" s="120"/>
      <c r="Q5" s="120"/>
      <c r="R5" s="120"/>
      <c r="S5" s="120"/>
      <c r="T5" s="120"/>
      <c r="U5" s="120"/>
      <c r="V5" s="120"/>
      <c r="W5" s="120"/>
      <c r="X5" s="120"/>
      <c r="Y5" s="120"/>
      <c r="Z5" s="120"/>
      <c r="AA5" s="120"/>
      <c r="AB5" s="120"/>
      <c r="AC5" s="120"/>
      <c r="AD5" s="120"/>
    </row>
    <row r="6" spans="1:30" ht="19.5" customHeight="1">
      <c r="A6" s="96"/>
      <c r="B6" s="181"/>
      <c r="C6" s="181"/>
      <c r="D6" s="181"/>
      <c r="E6" s="181"/>
      <c r="F6" s="181"/>
      <c r="G6" s="181"/>
      <c r="H6" s="181"/>
      <c r="I6" s="181"/>
      <c r="J6" s="181"/>
      <c r="K6" s="181"/>
      <c r="L6" s="181"/>
      <c r="M6" s="181"/>
      <c r="N6" s="181"/>
      <c r="O6" s="181"/>
      <c r="P6" s="181"/>
      <c r="Q6" s="181"/>
      <c r="R6" s="136"/>
      <c r="S6" s="136"/>
      <c r="T6" s="136"/>
      <c r="U6" s="136"/>
      <c r="V6" s="136"/>
      <c r="W6" s="136"/>
      <c r="X6" s="136"/>
      <c r="Y6" s="136"/>
      <c r="Z6" s="136"/>
      <c r="AA6" s="136"/>
      <c r="AB6" s="136"/>
      <c r="AC6" s="136"/>
      <c r="AD6" s="136"/>
    </row>
    <row r="7" spans="1:30" ht="19.5" customHeight="1">
      <c r="A7" s="224" t="s">
        <v>181</v>
      </c>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136"/>
      <c r="AC7" s="136"/>
      <c r="AD7" s="136"/>
    </row>
    <row r="8" spans="1:30" ht="19.5" customHeight="1">
      <c r="A8" s="97"/>
      <c r="B8" s="182"/>
      <c r="C8" s="182"/>
      <c r="D8" s="182"/>
      <c r="E8" s="182"/>
      <c r="F8" s="182"/>
      <c r="G8" s="182"/>
      <c r="H8" s="182"/>
      <c r="I8" s="182"/>
      <c r="J8" s="182"/>
      <c r="K8" s="182"/>
      <c r="L8" s="182"/>
      <c r="M8" s="182"/>
      <c r="N8" s="182"/>
      <c r="O8" s="182"/>
      <c r="P8" s="182"/>
      <c r="Q8" s="182"/>
      <c r="R8" s="136"/>
      <c r="S8" s="136"/>
      <c r="T8" s="136"/>
      <c r="U8" s="136"/>
      <c r="V8" s="136"/>
      <c r="W8" s="136"/>
      <c r="X8" s="136"/>
      <c r="Y8" s="136"/>
      <c r="Z8" s="136"/>
      <c r="AA8" s="136"/>
      <c r="AB8" s="136"/>
      <c r="AC8" s="136"/>
      <c r="AD8" s="136"/>
    </row>
    <row r="9" spans="1:30" ht="19.5" customHeight="1">
      <c r="A9" s="97"/>
      <c r="B9" s="182"/>
      <c r="C9" s="182"/>
      <c r="D9" s="182"/>
      <c r="E9" s="182"/>
      <c r="F9" s="182"/>
      <c r="G9" s="182"/>
      <c r="H9" s="182"/>
      <c r="I9" s="182"/>
      <c r="J9" s="182"/>
      <c r="K9" s="182"/>
      <c r="L9" s="182"/>
      <c r="M9" s="182"/>
      <c r="N9" s="182"/>
      <c r="O9" s="182"/>
      <c r="P9" s="182"/>
      <c r="Q9" s="182"/>
      <c r="R9" s="136"/>
      <c r="S9" s="136"/>
      <c r="T9" s="136"/>
      <c r="U9" s="136"/>
      <c r="V9" s="136"/>
      <c r="W9" s="136"/>
      <c r="X9" s="136"/>
      <c r="Y9" s="136"/>
      <c r="Z9" s="136"/>
      <c r="AA9" s="136"/>
      <c r="AB9" s="136"/>
      <c r="AC9" s="136"/>
      <c r="AD9" s="136"/>
    </row>
    <row r="10" spans="1:30" ht="37.5" customHeight="1">
      <c r="A10" s="98" t="s">
        <v>166</v>
      </c>
      <c r="B10" s="98"/>
      <c r="C10" s="227" t="s">
        <v>108</v>
      </c>
      <c r="D10" s="253"/>
      <c r="E10" s="253"/>
      <c r="F10" s="254"/>
      <c r="G10" s="226" t="s">
        <v>142</v>
      </c>
      <c r="H10" s="253"/>
      <c r="I10" s="253"/>
      <c r="J10" s="254"/>
      <c r="K10" s="227" t="s">
        <v>110</v>
      </c>
      <c r="L10" s="253"/>
      <c r="M10" s="253"/>
      <c r="N10" s="254"/>
      <c r="O10" s="226" t="s">
        <v>111</v>
      </c>
      <c r="P10" s="253"/>
      <c r="Q10" s="253"/>
      <c r="R10" s="254"/>
      <c r="S10" s="227" t="s">
        <v>112</v>
      </c>
      <c r="T10" s="253"/>
      <c r="U10" s="253"/>
      <c r="V10" s="254"/>
      <c r="W10" s="163"/>
      <c r="X10" s="163"/>
      <c r="Y10" s="163"/>
      <c r="Z10" s="163"/>
      <c r="AA10" s="163"/>
      <c r="AB10" s="163"/>
      <c r="AC10" s="163"/>
      <c r="AD10" s="163"/>
    </row>
    <row r="11" spans="1:30" ht="72">
      <c r="A11" s="99" t="s">
        <v>114</v>
      </c>
      <c r="B11" s="99" t="s">
        <v>115</v>
      </c>
      <c r="C11" s="10" t="s">
        <v>116</v>
      </c>
      <c r="D11" s="10" t="s">
        <v>117</v>
      </c>
      <c r="E11" s="10" t="s">
        <v>118</v>
      </c>
      <c r="F11" s="10" t="s">
        <v>119</v>
      </c>
      <c r="G11" s="5" t="s">
        <v>116</v>
      </c>
      <c r="H11" s="100" t="s">
        <v>117</v>
      </c>
      <c r="I11" s="5" t="s">
        <v>118</v>
      </c>
      <c r="J11" s="5" t="s">
        <v>119</v>
      </c>
      <c r="K11" s="10" t="s">
        <v>116</v>
      </c>
      <c r="L11" s="10" t="s">
        <v>117</v>
      </c>
      <c r="M11" s="10" t="s">
        <v>118</v>
      </c>
      <c r="N11" s="10" t="s">
        <v>119</v>
      </c>
      <c r="O11" s="5" t="s">
        <v>116</v>
      </c>
      <c r="P11" s="100" t="s">
        <v>117</v>
      </c>
      <c r="Q11" s="5" t="s">
        <v>118</v>
      </c>
      <c r="R11" s="5" t="s">
        <v>119</v>
      </c>
      <c r="S11" s="10" t="s">
        <v>116</v>
      </c>
      <c r="T11" s="10" t="s">
        <v>117</v>
      </c>
      <c r="U11" s="10" t="s">
        <v>118</v>
      </c>
      <c r="V11" s="10" t="s">
        <v>119</v>
      </c>
      <c r="W11" s="163"/>
      <c r="X11" s="163"/>
      <c r="Y11" s="163"/>
      <c r="Z11" s="163"/>
      <c r="AA11" s="163"/>
      <c r="AB11" s="163"/>
      <c r="AC11" s="163"/>
      <c r="AD11" s="163"/>
    </row>
    <row r="12" spans="1:30" ht="24.75" customHeight="1">
      <c r="A12" s="12" t="s">
        <v>120</v>
      </c>
      <c r="B12" s="12">
        <v>1335</v>
      </c>
      <c r="C12" s="16">
        <v>964.70399999999995</v>
      </c>
      <c r="D12" s="186">
        <v>745213</v>
      </c>
      <c r="E12" s="16">
        <f>CTLSC!E15+'5-Edificio 2'!E15+'6-Edificio 3'!E15+'7-Edificio 4'!E15+'8-Edificio 5'!E15+'9-Edificio 6'!E15+'10-Edificio 7'!E15+'11-Edificio 8'!E15+'12-Edificio 9'!E15+'13-Edificio 10'!E15</f>
        <v>0</v>
      </c>
      <c r="F12" s="16">
        <f>IF(E12="","",E12/C12)</f>
        <v>0</v>
      </c>
      <c r="G12" s="101">
        <v>77.55</v>
      </c>
      <c r="H12" s="102">
        <v>58009</v>
      </c>
      <c r="I12" s="101"/>
      <c r="J12" s="16" t="str">
        <f>IF(I12="","",I12/G12)</f>
        <v/>
      </c>
      <c r="K12" s="16"/>
      <c r="L12" s="16"/>
      <c r="M12" s="16"/>
      <c r="N12" s="16" t="str">
        <f>IF(M12="","",M12/K12)</f>
        <v/>
      </c>
      <c r="O12" s="16"/>
      <c r="P12" s="16"/>
      <c r="Q12" s="16"/>
      <c r="R12" s="16" t="str">
        <f>IF(Q12="","",Q12/O12)</f>
        <v/>
      </c>
      <c r="S12" s="16"/>
      <c r="T12" s="16"/>
      <c r="U12" s="16"/>
      <c r="V12" s="16" t="str">
        <f>IF(U12="","",U12/S12)</f>
        <v/>
      </c>
      <c r="W12" s="183"/>
      <c r="X12" s="136"/>
      <c r="Y12" s="136"/>
      <c r="Z12" s="136"/>
      <c r="AA12" s="136"/>
      <c r="AB12" s="136"/>
      <c r="AC12" s="136"/>
      <c r="AD12" s="136"/>
    </row>
    <row r="13" spans="1:30" ht="24.75" customHeight="1">
      <c r="A13" s="19" t="s">
        <v>121</v>
      </c>
      <c r="B13" s="12">
        <v>1335</v>
      </c>
      <c r="C13" s="16">
        <v>1460.1399999999999</v>
      </c>
      <c r="D13" s="186">
        <v>1097316</v>
      </c>
      <c r="E13" s="16">
        <f>CTLSC!E16+'5-Edificio 2'!E16+'6-Edificio 3'!E16+'7-Edificio 4'!E16+'8-Edificio 5'!E16+'9-Edificio 6'!E16+'10-Edificio 7'!E16+'11-Edificio 8'!E16+'12-Edificio 9'!E16+'13-Edificio 10'!E16</f>
        <v>0</v>
      </c>
      <c r="F13" s="16">
        <f t="shared" ref="F13:F23" si="0">IF(E13="","",E13/C13)</f>
        <v>0</v>
      </c>
      <c r="G13" s="101">
        <v>282</v>
      </c>
      <c r="H13" s="102">
        <v>206131</v>
      </c>
      <c r="I13" s="101"/>
      <c r="J13" s="16" t="str">
        <f t="shared" ref="J13:J23" si="1">IF(I13="","",I13/G13)</f>
        <v/>
      </c>
      <c r="K13" s="16"/>
      <c r="L13" s="16"/>
      <c r="M13" s="16"/>
      <c r="N13" s="16" t="str">
        <f>IF(M13="","",M13/K13)</f>
        <v/>
      </c>
      <c r="O13" s="16"/>
      <c r="P13" s="16"/>
      <c r="Q13" s="16"/>
      <c r="R13" s="16" t="str">
        <f t="shared" ref="R13:R23" si="2">IF(Q13="","",Q13/O13)</f>
        <v/>
      </c>
      <c r="S13" s="16"/>
      <c r="T13" s="16"/>
      <c r="U13" s="16"/>
      <c r="V13" s="16" t="str">
        <f t="shared" ref="V13:V23" si="3">IF(U13="","",U13/S13)</f>
        <v/>
      </c>
      <c r="W13" s="136"/>
      <c r="X13" s="136"/>
      <c r="Y13" s="136"/>
      <c r="Z13" s="136"/>
      <c r="AA13" s="136"/>
      <c r="AB13" s="136"/>
      <c r="AC13" s="136"/>
      <c r="AD13" s="136"/>
    </row>
    <row r="14" spans="1:30" ht="24.75" customHeight="1">
      <c r="A14" s="19" t="s">
        <v>122</v>
      </c>
      <c r="B14" s="12">
        <v>1335</v>
      </c>
      <c r="C14" s="16">
        <v>2518.835</v>
      </c>
      <c r="D14" s="186">
        <v>1807250</v>
      </c>
      <c r="E14" s="16">
        <f>CTLSC!E17+'5-Edificio 2'!E17+'6-Edificio 3'!E17+'7-Edificio 4'!E17+'8-Edificio 5'!E17+'9-Edificio 6'!E17+'10-Edificio 7'!E17+'11-Edificio 8'!E17+'12-Edificio 9'!E17+'13-Edificio 10'!E17</f>
        <v>452</v>
      </c>
      <c r="F14" s="16">
        <f t="shared" si="0"/>
        <v>0.17944803847810595</v>
      </c>
      <c r="G14" s="101">
        <v>371.55</v>
      </c>
      <c r="H14" s="102">
        <v>286584</v>
      </c>
      <c r="I14" s="101"/>
      <c r="J14" s="16" t="str">
        <f t="shared" si="1"/>
        <v/>
      </c>
      <c r="K14" s="16"/>
      <c r="L14" s="16"/>
      <c r="M14" s="16"/>
      <c r="N14" s="16" t="str">
        <f t="shared" ref="N14:N23" si="4">IF(M14="","",M14/K14)</f>
        <v/>
      </c>
      <c r="O14" s="16"/>
      <c r="P14" s="16"/>
      <c r="Q14" s="16"/>
      <c r="R14" s="16" t="str">
        <f t="shared" si="2"/>
        <v/>
      </c>
      <c r="S14" s="16"/>
      <c r="T14" s="16"/>
      <c r="U14" s="16"/>
      <c r="V14" s="16" t="str">
        <f t="shared" si="3"/>
        <v/>
      </c>
      <c r="W14" s="136"/>
      <c r="X14" s="136"/>
      <c r="Y14" s="136"/>
      <c r="Z14" s="136"/>
      <c r="AA14" s="136"/>
      <c r="AB14" s="136"/>
      <c r="AC14" s="136"/>
      <c r="AD14" s="136"/>
    </row>
    <row r="15" spans="1:30" ht="24.75" customHeight="1">
      <c r="A15" s="19" t="s">
        <v>123</v>
      </c>
      <c r="B15" s="12">
        <v>1335</v>
      </c>
      <c r="C15" s="16">
        <v>1270.19</v>
      </c>
      <c r="D15" s="186">
        <v>805695</v>
      </c>
      <c r="E15" s="16">
        <f>CTLSC!E18+'5-Edificio 2'!E18+'6-Edificio 3'!E18+'7-Edificio 4'!E18+'8-Edificio 5'!E18+'9-Edificio 6'!E18+'10-Edificio 7'!E18+'11-Edificio 8'!E18+'12-Edificio 9'!E18+'13-Edificio 10'!E18</f>
        <v>314</v>
      </c>
      <c r="F15" s="16">
        <f t="shared" si="0"/>
        <v>0.24720711074721102</v>
      </c>
      <c r="G15" s="101">
        <v>228.13</v>
      </c>
      <c r="H15" s="102">
        <v>146255</v>
      </c>
      <c r="I15" s="101"/>
      <c r="J15" s="16" t="str">
        <f t="shared" si="1"/>
        <v/>
      </c>
      <c r="K15" s="16"/>
      <c r="L15" s="16"/>
      <c r="M15" s="16"/>
      <c r="N15" s="16" t="str">
        <f t="shared" si="4"/>
        <v/>
      </c>
      <c r="O15" s="16"/>
      <c r="P15" s="16"/>
      <c r="Q15" s="16"/>
      <c r="R15" s="16" t="str">
        <f t="shared" si="2"/>
        <v/>
      </c>
      <c r="S15" s="16"/>
      <c r="T15" s="16"/>
      <c r="U15" s="16"/>
      <c r="V15" s="16" t="str">
        <f t="shared" si="3"/>
        <v/>
      </c>
      <c r="W15" s="136"/>
      <c r="X15" s="136"/>
      <c r="Y15" s="136"/>
      <c r="Z15" s="136"/>
      <c r="AA15" s="136"/>
      <c r="AB15" s="136"/>
      <c r="AC15" s="136"/>
      <c r="AD15" s="136"/>
    </row>
    <row r="16" spans="1:30" ht="24.75" customHeight="1">
      <c r="A16" s="19" t="s">
        <v>124</v>
      </c>
      <c r="B16" s="12">
        <v>1335</v>
      </c>
      <c r="C16" s="16">
        <v>2550.346</v>
      </c>
      <c r="D16" s="186">
        <v>1624477</v>
      </c>
      <c r="E16" s="16">
        <f>CTLSC!E19+'5-Edificio 2'!E19+'6-Edificio 3'!E19+'7-Edificio 4'!E19+'8-Edificio 5'!E19+'9-Edificio 6'!E19+'10-Edificio 7'!E19+'11-Edificio 8'!E19+'12-Edificio 9'!E19+'13-Edificio 10'!E19</f>
        <v>0</v>
      </c>
      <c r="F16" s="16">
        <f t="shared" si="0"/>
        <v>0</v>
      </c>
      <c r="G16" s="101">
        <v>311.93799999999999</v>
      </c>
      <c r="H16" s="102">
        <v>192874</v>
      </c>
      <c r="I16" s="101"/>
      <c r="J16" s="16" t="str">
        <f t="shared" si="1"/>
        <v/>
      </c>
      <c r="K16" s="16"/>
      <c r="L16" s="16"/>
      <c r="M16" s="16"/>
      <c r="N16" s="16" t="str">
        <f t="shared" si="4"/>
        <v/>
      </c>
      <c r="O16" s="16"/>
      <c r="P16" s="16"/>
      <c r="Q16" s="16"/>
      <c r="R16" s="16" t="str">
        <f t="shared" si="2"/>
        <v/>
      </c>
      <c r="S16" s="16"/>
      <c r="T16" s="16"/>
      <c r="U16" s="16"/>
      <c r="V16" s="16" t="str">
        <f t="shared" si="3"/>
        <v/>
      </c>
      <c r="W16" s="136"/>
      <c r="X16" s="136"/>
      <c r="Y16" s="136"/>
      <c r="Z16" s="136"/>
      <c r="AA16" s="136"/>
      <c r="AB16" s="136"/>
      <c r="AC16" s="136"/>
      <c r="AD16" s="136"/>
    </row>
    <row r="17" spans="1:30" ht="24.75" customHeight="1">
      <c r="A17" s="19" t="s">
        <v>125</v>
      </c>
      <c r="B17" s="12">
        <v>1335</v>
      </c>
      <c r="C17" s="16">
        <v>2550.0209999999997</v>
      </c>
      <c r="D17" s="186">
        <v>1498959</v>
      </c>
      <c r="E17" s="16">
        <f>CTLSC!E20+'5-Edificio 2'!E20+'6-Edificio 3'!E20+'7-Edificio 4'!E20+'8-Edificio 5'!E20+'9-Edificio 6'!E20+'10-Edificio 7'!E20+'11-Edificio 8'!E20+'12-Edificio 9'!E20+'13-Edificio 10'!E20</f>
        <v>2181</v>
      </c>
      <c r="F17" s="16">
        <f t="shared" si="0"/>
        <v>0.85528707410644866</v>
      </c>
      <c r="G17" s="101">
        <v>277.51</v>
      </c>
      <c r="H17" s="102">
        <v>266122</v>
      </c>
      <c r="I17" s="101"/>
      <c r="J17" s="16" t="str">
        <f t="shared" si="1"/>
        <v/>
      </c>
      <c r="K17" s="16"/>
      <c r="L17" s="16"/>
      <c r="M17" s="16"/>
      <c r="N17" s="16" t="str">
        <f t="shared" si="4"/>
        <v/>
      </c>
      <c r="O17" s="16"/>
      <c r="P17" s="16"/>
      <c r="Q17" s="16"/>
      <c r="R17" s="16" t="str">
        <f t="shared" si="2"/>
        <v/>
      </c>
      <c r="S17" s="16"/>
      <c r="T17" s="16"/>
      <c r="U17" s="16"/>
      <c r="V17" s="16" t="str">
        <f t="shared" si="3"/>
        <v/>
      </c>
      <c r="W17" s="136"/>
      <c r="X17" s="136"/>
      <c r="Y17" s="136"/>
      <c r="Z17" s="136"/>
      <c r="AA17" s="136"/>
      <c r="AB17" s="136"/>
      <c r="AC17" s="136"/>
      <c r="AD17" s="136"/>
    </row>
    <row r="18" spans="1:30" ht="24.75" customHeight="1">
      <c r="A18" s="19" t="s">
        <v>126</v>
      </c>
      <c r="B18" s="12">
        <v>1335</v>
      </c>
      <c r="C18" s="16">
        <v>969.82</v>
      </c>
      <c r="D18" s="186">
        <v>556467</v>
      </c>
      <c r="E18" s="16">
        <f>CTLSC!E21+'5-Edificio 2'!E21+'6-Edificio 3'!E21+'7-Edificio 4'!E21+'8-Edificio 5'!E21+'9-Edificio 6'!E21+'10-Edificio 7'!E21+'11-Edificio 8'!E21+'12-Edificio 9'!E21+'13-Edificio 10'!E21</f>
        <v>129</v>
      </c>
      <c r="F18" s="16">
        <f t="shared" si="0"/>
        <v>0.13301437380132394</v>
      </c>
      <c r="G18" s="101">
        <v>109.88</v>
      </c>
      <c r="H18" s="102">
        <v>79112</v>
      </c>
      <c r="I18" s="101"/>
      <c r="J18" s="16" t="str">
        <f t="shared" si="1"/>
        <v/>
      </c>
      <c r="K18" s="16"/>
      <c r="L18" s="16"/>
      <c r="M18" s="16"/>
      <c r="N18" s="16" t="str">
        <f t="shared" si="4"/>
        <v/>
      </c>
      <c r="O18" s="16"/>
      <c r="P18" s="16"/>
      <c r="Q18" s="16"/>
      <c r="R18" s="16" t="str">
        <f t="shared" si="2"/>
        <v/>
      </c>
      <c r="S18" s="16"/>
      <c r="T18" s="16"/>
      <c r="U18" s="16"/>
      <c r="V18" s="16" t="str">
        <f t="shared" si="3"/>
        <v/>
      </c>
      <c r="W18" s="136"/>
      <c r="X18" s="136"/>
      <c r="Y18" s="136"/>
      <c r="Z18" s="136"/>
      <c r="AA18" s="136"/>
      <c r="AB18" s="136"/>
      <c r="AC18" s="136"/>
      <c r="AD18" s="136"/>
    </row>
    <row r="19" spans="1:30" ht="24.75" customHeight="1">
      <c r="A19" s="19" t="s">
        <v>127</v>
      </c>
      <c r="B19" s="12">
        <v>1335</v>
      </c>
      <c r="C19" s="16">
        <v>2327.62</v>
      </c>
      <c r="D19" s="186">
        <v>1364126</v>
      </c>
      <c r="E19" s="16">
        <f>CTLSC!E22+'5-Edificio 2'!E22+'6-Edificio 3'!E22+'7-Edificio 4'!E22+'8-Edificio 5'!E22+'9-Edificio 6'!E22+'10-Edificio 7'!E22+'11-Edificio 8'!E22+'12-Edificio 9'!E22+'13-Edificio 10'!E22</f>
        <v>399</v>
      </c>
      <c r="F19" s="16">
        <f t="shared" si="0"/>
        <v>0.17141973346164752</v>
      </c>
      <c r="G19" s="101">
        <v>422.62</v>
      </c>
      <c r="H19" s="102">
        <v>431032</v>
      </c>
      <c r="I19" s="101"/>
      <c r="J19" s="16" t="str">
        <f t="shared" si="1"/>
        <v/>
      </c>
      <c r="K19" s="16"/>
      <c r="L19" s="16"/>
      <c r="M19" s="16"/>
      <c r="N19" s="16" t="str">
        <f t="shared" si="4"/>
        <v/>
      </c>
      <c r="O19" s="16"/>
      <c r="P19" s="16"/>
      <c r="Q19" s="16"/>
      <c r="R19" s="16" t="str">
        <f t="shared" si="2"/>
        <v/>
      </c>
      <c r="S19" s="16"/>
      <c r="T19" s="16"/>
      <c r="U19" s="16"/>
      <c r="V19" s="16" t="str">
        <f t="shared" si="3"/>
        <v/>
      </c>
      <c r="W19" s="136"/>
      <c r="X19" s="136"/>
      <c r="Y19" s="136"/>
      <c r="Z19" s="136"/>
      <c r="AA19" s="136"/>
      <c r="AB19" s="136"/>
      <c r="AC19" s="136"/>
      <c r="AD19" s="136"/>
    </row>
    <row r="20" spans="1:30" ht="24.75" customHeight="1">
      <c r="A20" s="19" t="s">
        <v>128</v>
      </c>
      <c r="B20" s="12">
        <v>1335</v>
      </c>
      <c r="C20" s="16">
        <v>2357.25</v>
      </c>
      <c r="D20" s="186">
        <v>1506499</v>
      </c>
      <c r="E20" s="16">
        <f>CTLSC!E23+'5-Edificio 2'!E23+'6-Edificio 3'!E23+'7-Edificio 4'!E23+'8-Edificio 5'!E23+'9-Edificio 6'!E23+'10-Edificio 7'!E23+'11-Edificio 8'!E23+'12-Edificio 9'!E23+'13-Edificio 10'!E23</f>
        <v>0</v>
      </c>
      <c r="F20" s="16">
        <f t="shared" si="0"/>
        <v>0</v>
      </c>
      <c r="G20" s="101">
        <v>547.29</v>
      </c>
      <c r="H20" s="102">
        <v>432851</v>
      </c>
      <c r="I20" s="101"/>
      <c r="J20" s="16" t="str">
        <f t="shared" si="1"/>
        <v/>
      </c>
      <c r="K20" s="16"/>
      <c r="L20" s="16"/>
      <c r="M20" s="16"/>
      <c r="N20" s="16" t="str">
        <f t="shared" si="4"/>
        <v/>
      </c>
      <c r="O20" s="16"/>
      <c r="P20" s="16"/>
      <c r="Q20" s="16"/>
      <c r="R20" s="16" t="str">
        <f t="shared" si="2"/>
        <v/>
      </c>
      <c r="S20" s="16"/>
      <c r="T20" s="16"/>
      <c r="U20" s="16"/>
      <c r="V20" s="16" t="str">
        <f t="shared" si="3"/>
        <v/>
      </c>
      <c r="W20" s="136"/>
      <c r="X20" s="136"/>
      <c r="Y20" s="136"/>
      <c r="Z20" s="136"/>
      <c r="AA20" s="136"/>
      <c r="AB20" s="136"/>
      <c r="AC20" s="136"/>
      <c r="AD20" s="136"/>
    </row>
    <row r="21" spans="1:30" ht="24.75" customHeight="1">
      <c r="A21" s="19" t="s">
        <v>129</v>
      </c>
      <c r="B21" s="12">
        <v>1335</v>
      </c>
      <c r="C21" s="16">
        <v>2511.6370000000002</v>
      </c>
      <c r="D21" s="186">
        <v>2002757</v>
      </c>
      <c r="E21" s="16">
        <f>CTLSC!E24+'5-Edificio 2'!E24+'6-Edificio 3'!E24+'7-Edificio 4'!E24+'8-Edificio 5'!E24+'9-Edificio 6'!E24+'10-Edificio 7'!E24+'11-Edificio 8'!E24+'12-Edificio 9'!E24+'13-Edificio 10'!E24</f>
        <v>0</v>
      </c>
      <c r="F21" s="16">
        <f t="shared" si="0"/>
        <v>0</v>
      </c>
      <c r="G21" s="101">
        <v>149.184</v>
      </c>
      <c r="H21" s="102">
        <v>130402</v>
      </c>
      <c r="I21" s="101"/>
      <c r="J21" s="16" t="str">
        <f t="shared" si="1"/>
        <v/>
      </c>
      <c r="K21" s="16"/>
      <c r="L21" s="16"/>
      <c r="M21" s="16"/>
      <c r="N21" s="16" t="str">
        <f t="shared" si="4"/>
        <v/>
      </c>
      <c r="O21" s="16"/>
      <c r="P21" s="16"/>
      <c r="Q21" s="16"/>
      <c r="R21" s="16" t="str">
        <f t="shared" si="2"/>
        <v/>
      </c>
      <c r="S21" s="16"/>
      <c r="T21" s="16"/>
      <c r="U21" s="16"/>
      <c r="V21" s="16" t="str">
        <f t="shared" si="3"/>
        <v/>
      </c>
      <c r="W21" s="136"/>
      <c r="X21" s="136"/>
      <c r="Y21" s="136"/>
      <c r="Z21" s="136"/>
      <c r="AA21" s="136"/>
      <c r="AB21" s="136"/>
      <c r="AC21" s="136"/>
      <c r="AD21" s="136"/>
    </row>
    <row r="22" spans="1:30" ht="24.75" customHeight="1">
      <c r="A22" s="19" t="s">
        <v>130</v>
      </c>
      <c r="B22" s="12">
        <v>1335</v>
      </c>
      <c r="C22" s="16">
        <v>2016.3600000000001</v>
      </c>
      <c r="D22" s="186">
        <v>1498519</v>
      </c>
      <c r="E22" s="16">
        <f>CTLSC!E25+'5-Edificio 2'!E25+'6-Edificio 3'!E25+'7-Edificio 4'!E25+'8-Edificio 5'!E25+'9-Edificio 6'!E25+'10-Edificio 7'!E25+'11-Edificio 8'!E25+'12-Edificio 9'!E25+'13-Edificio 10'!E25</f>
        <v>0</v>
      </c>
      <c r="F22" s="16">
        <f t="shared" si="0"/>
        <v>0</v>
      </c>
      <c r="G22" s="101">
        <v>332.96300000000002</v>
      </c>
      <c r="H22" s="102">
        <v>266743</v>
      </c>
      <c r="I22" s="101"/>
      <c r="J22" s="16" t="str">
        <f t="shared" si="1"/>
        <v/>
      </c>
      <c r="K22" s="16"/>
      <c r="L22" s="16"/>
      <c r="M22" s="16"/>
      <c r="N22" s="16" t="str">
        <f t="shared" si="4"/>
        <v/>
      </c>
      <c r="O22" s="16"/>
      <c r="P22" s="16"/>
      <c r="Q22" s="16"/>
      <c r="R22" s="16" t="str">
        <f t="shared" si="2"/>
        <v/>
      </c>
      <c r="S22" s="16"/>
      <c r="T22" s="16"/>
      <c r="U22" s="16"/>
      <c r="V22" s="16" t="str">
        <f t="shared" si="3"/>
        <v/>
      </c>
      <c r="W22" s="136"/>
      <c r="X22" s="136"/>
      <c r="Y22" s="136"/>
      <c r="Z22" s="136"/>
      <c r="AA22" s="136"/>
      <c r="AB22" s="136"/>
      <c r="AC22" s="136"/>
      <c r="AD22" s="136"/>
    </row>
    <row r="23" spans="1:30" ht="24.75" customHeight="1">
      <c r="A23" s="19" t="s">
        <v>131</v>
      </c>
      <c r="B23" s="12">
        <v>1335</v>
      </c>
      <c r="C23" s="16">
        <v>816.66</v>
      </c>
      <c r="D23" s="186">
        <v>615774</v>
      </c>
      <c r="E23" s="16">
        <f>CTLSC!E26+'5-Edificio 2'!E26+'6-Edificio 3'!E26+'7-Edificio 4'!E26+'8-Edificio 5'!E26+'9-Edificio 6'!E26+'10-Edificio 7'!E26+'11-Edificio 8'!E26+'12-Edificio 9'!E26+'13-Edificio 10'!E26</f>
        <v>0</v>
      </c>
      <c r="F23" s="16">
        <f t="shared" si="0"/>
        <v>0</v>
      </c>
      <c r="G23" s="101">
        <v>52.343000000000004</v>
      </c>
      <c r="H23" s="102">
        <v>24822</v>
      </c>
      <c r="I23" s="101"/>
      <c r="J23" s="16" t="str">
        <f t="shared" si="1"/>
        <v/>
      </c>
      <c r="K23" s="16"/>
      <c r="L23" s="16"/>
      <c r="M23" s="16"/>
      <c r="N23" s="16" t="str">
        <f t="shared" si="4"/>
        <v/>
      </c>
      <c r="O23" s="16"/>
      <c r="P23" s="16"/>
      <c r="Q23" s="16"/>
      <c r="R23" s="16" t="str">
        <f t="shared" si="2"/>
        <v/>
      </c>
      <c r="S23" s="16"/>
      <c r="T23" s="16"/>
      <c r="U23" s="16"/>
      <c r="V23" s="16" t="str">
        <f t="shared" si="3"/>
        <v/>
      </c>
      <c r="W23" s="136"/>
      <c r="X23" s="136"/>
      <c r="Y23" s="136"/>
      <c r="Z23" s="136"/>
      <c r="AA23" s="136"/>
      <c r="AB23" s="136"/>
      <c r="AC23" s="136"/>
      <c r="AD23" s="136"/>
    </row>
    <row r="24" spans="1:30" ht="19.5" customHeight="1">
      <c r="A24" s="5" t="s">
        <v>132</v>
      </c>
      <c r="B24" s="5"/>
      <c r="C24" s="27">
        <f t="shared" ref="C24:E24" si="5">SUM(C12:C23)</f>
        <v>22313.582999999999</v>
      </c>
      <c r="D24" s="73">
        <f t="shared" si="5"/>
        <v>15123052</v>
      </c>
      <c r="E24" s="27">
        <f t="shared" si="5"/>
        <v>3475</v>
      </c>
      <c r="F24" s="27" t="s">
        <v>155</v>
      </c>
      <c r="G24" s="103">
        <f t="shared" ref="G24:I24" si="6">SUM(G12:G23)</f>
        <v>3162.9580000000001</v>
      </c>
      <c r="H24" s="104">
        <f t="shared" si="6"/>
        <v>2520937</v>
      </c>
      <c r="I24" s="103">
        <f t="shared" si="6"/>
        <v>0</v>
      </c>
      <c r="J24" s="103" t="s">
        <v>155</v>
      </c>
      <c r="K24" s="27">
        <f t="shared" ref="K24:M24" si="7">SUM(K12:K23)</f>
        <v>0</v>
      </c>
      <c r="L24" s="73">
        <f t="shared" si="7"/>
        <v>0</v>
      </c>
      <c r="M24" s="27">
        <f t="shared" si="7"/>
        <v>0</v>
      </c>
      <c r="N24" s="27" t="s">
        <v>155</v>
      </c>
      <c r="O24" s="103">
        <f t="shared" ref="O24:Q24" si="8">SUM(O12:O23)</f>
        <v>0</v>
      </c>
      <c r="P24" s="104">
        <f t="shared" si="8"/>
        <v>0</v>
      </c>
      <c r="Q24" s="103">
        <f t="shared" si="8"/>
        <v>0</v>
      </c>
      <c r="R24" s="103" t="s">
        <v>155</v>
      </c>
      <c r="S24" s="27">
        <f t="shared" ref="S24:U24" si="9">SUM(S12:S23)</f>
        <v>0</v>
      </c>
      <c r="T24" s="73">
        <f t="shared" si="9"/>
        <v>0</v>
      </c>
      <c r="U24" s="27">
        <f t="shared" si="9"/>
        <v>0</v>
      </c>
      <c r="V24" s="27" t="s">
        <v>155</v>
      </c>
      <c r="W24" s="184"/>
      <c r="X24" s="184"/>
      <c r="Y24" s="184"/>
      <c r="Z24" s="184"/>
      <c r="AA24" s="184"/>
      <c r="AB24" s="184"/>
      <c r="AC24" s="184"/>
      <c r="AD24" s="184"/>
    </row>
    <row r="25" spans="1:30" ht="19.5" customHeight="1">
      <c r="A25" s="5" t="s">
        <v>140</v>
      </c>
      <c r="B25" s="10">
        <f t="shared" ref="B25:V25" si="10">IF(SUM(B12:B23)=0,"",AVERAGE(B12:B23))</f>
        <v>1335</v>
      </c>
      <c r="C25" s="27">
        <f t="shared" si="10"/>
        <v>1859.46525</v>
      </c>
      <c r="D25" s="73">
        <f t="shared" si="10"/>
        <v>1260254.3333333333</v>
      </c>
      <c r="E25" s="27">
        <f t="shared" si="10"/>
        <v>289.58333333333331</v>
      </c>
      <c r="F25" s="27">
        <f t="shared" si="10"/>
        <v>0.13219802754956142</v>
      </c>
      <c r="G25" s="103">
        <f t="shared" si="10"/>
        <v>263.57983333333334</v>
      </c>
      <c r="H25" s="104">
        <f t="shared" si="10"/>
        <v>210078.08333333334</v>
      </c>
      <c r="I25" s="103" t="str">
        <f t="shared" si="10"/>
        <v/>
      </c>
      <c r="J25" s="103" t="str">
        <f t="shared" si="10"/>
        <v/>
      </c>
      <c r="K25" s="10" t="str">
        <f t="shared" si="10"/>
        <v/>
      </c>
      <c r="L25" s="73" t="str">
        <f t="shared" si="10"/>
        <v/>
      </c>
      <c r="M25" s="27" t="str">
        <f t="shared" si="10"/>
        <v/>
      </c>
      <c r="N25" s="27" t="str">
        <f t="shared" si="10"/>
        <v/>
      </c>
      <c r="O25" s="105" t="str">
        <f t="shared" si="10"/>
        <v/>
      </c>
      <c r="P25" s="104" t="str">
        <f t="shared" si="10"/>
        <v/>
      </c>
      <c r="Q25" s="103" t="str">
        <f t="shared" si="10"/>
        <v/>
      </c>
      <c r="R25" s="103" t="str">
        <f t="shared" si="10"/>
        <v/>
      </c>
      <c r="S25" s="10" t="str">
        <f t="shared" si="10"/>
        <v/>
      </c>
      <c r="T25" s="73" t="str">
        <f t="shared" si="10"/>
        <v/>
      </c>
      <c r="U25" s="27" t="str">
        <f t="shared" si="10"/>
        <v/>
      </c>
      <c r="V25" s="27" t="str">
        <f t="shared" si="10"/>
        <v/>
      </c>
      <c r="W25" s="184"/>
      <c r="X25" s="184"/>
      <c r="Y25" s="184"/>
      <c r="Z25" s="184"/>
      <c r="AA25" s="184"/>
      <c r="AB25" s="184"/>
      <c r="AC25" s="184"/>
      <c r="AD25" s="184"/>
    </row>
    <row r="26" spans="1:30"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row>
    <row r="27" spans="1:30"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row>
    <row r="28" spans="1:30" ht="39" customHeight="1">
      <c r="A28" s="224" t="s">
        <v>182</v>
      </c>
      <c r="B28" s="252"/>
      <c r="C28" s="252"/>
      <c r="D28" s="252"/>
      <c r="E28" s="252"/>
      <c r="F28" s="252"/>
      <c r="G28" s="252"/>
      <c r="H28" s="252"/>
      <c r="I28" s="252"/>
      <c r="J28" s="252"/>
      <c r="K28" s="252"/>
      <c r="L28" s="252"/>
      <c r="M28" s="252"/>
      <c r="N28" s="252"/>
      <c r="O28" s="172"/>
      <c r="P28" s="172"/>
      <c r="Q28" s="172"/>
      <c r="R28" s="179"/>
      <c r="S28" s="179"/>
      <c r="T28" s="179"/>
      <c r="U28" s="179"/>
      <c r="V28" s="179"/>
      <c r="W28" s="179"/>
      <c r="X28" s="179"/>
      <c r="Y28" s="179"/>
      <c r="Z28" s="179"/>
      <c r="AA28" s="179"/>
      <c r="AB28" s="179"/>
      <c r="AC28" s="179"/>
      <c r="AD28" s="179"/>
    </row>
    <row r="29" spans="1:30" ht="15.75" customHeight="1">
      <c r="A29" s="249"/>
      <c r="B29" s="252"/>
      <c r="C29" s="252"/>
      <c r="D29" s="252"/>
      <c r="E29" s="252"/>
      <c r="F29" s="252"/>
      <c r="G29" s="252"/>
      <c r="H29" s="252"/>
      <c r="I29" s="252"/>
      <c r="J29" s="252"/>
      <c r="K29" s="252"/>
      <c r="L29" s="252"/>
      <c r="M29" s="252"/>
      <c r="N29" s="252"/>
      <c r="O29" s="252"/>
      <c r="P29" s="252"/>
      <c r="Q29" s="252"/>
      <c r="R29" s="136"/>
      <c r="S29" s="136"/>
      <c r="T29" s="136"/>
      <c r="U29" s="136"/>
      <c r="V29" s="136"/>
      <c r="W29" s="136"/>
      <c r="X29" s="136"/>
      <c r="Y29" s="136"/>
      <c r="Z29" s="136"/>
      <c r="AA29" s="136"/>
      <c r="AB29" s="136"/>
      <c r="AC29" s="136"/>
      <c r="AD29" s="136"/>
    </row>
    <row r="30" spans="1:30" ht="15.75" customHeight="1">
      <c r="A30" s="185"/>
      <c r="B30" s="185"/>
      <c r="C30" s="185"/>
      <c r="D30" s="185"/>
      <c r="E30" s="185"/>
      <c r="F30" s="185"/>
      <c r="G30" s="185"/>
      <c r="H30" s="185"/>
      <c r="I30" s="185"/>
      <c r="J30" s="185"/>
      <c r="K30" s="185"/>
      <c r="L30" s="185"/>
      <c r="M30" s="185"/>
      <c r="N30" s="185"/>
      <c r="O30" s="185"/>
      <c r="P30" s="185"/>
      <c r="Q30" s="185"/>
      <c r="R30" s="136"/>
      <c r="S30" s="136"/>
      <c r="T30" s="136"/>
      <c r="U30" s="136"/>
      <c r="V30" s="136"/>
      <c r="W30" s="136"/>
      <c r="X30" s="136"/>
      <c r="Y30" s="136"/>
      <c r="Z30" s="136"/>
      <c r="AA30" s="136"/>
      <c r="AB30" s="136"/>
      <c r="AC30" s="136"/>
      <c r="AD30" s="136"/>
    </row>
    <row r="31" spans="1:30" ht="32.25" customHeight="1">
      <c r="A31" s="106" t="s">
        <v>107</v>
      </c>
      <c r="B31" s="106"/>
      <c r="C31" s="242" t="s">
        <v>108</v>
      </c>
      <c r="D31" s="254"/>
      <c r="E31" s="232" t="s">
        <v>142</v>
      </c>
      <c r="F31" s="254"/>
      <c r="G31" s="242" t="s">
        <v>110</v>
      </c>
      <c r="H31" s="254"/>
      <c r="I31" s="232" t="s">
        <v>174</v>
      </c>
      <c r="J31" s="253"/>
      <c r="K31" s="136"/>
      <c r="L31" s="136"/>
      <c r="M31" s="136"/>
      <c r="N31" s="136"/>
      <c r="O31" s="136"/>
      <c r="P31" s="136"/>
      <c r="Q31" s="136"/>
      <c r="R31" s="136"/>
      <c r="S31" s="136"/>
      <c r="T31" s="136"/>
      <c r="U31" s="136"/>
      <c r="V31" s="136"/>
      <c r="W31" s="136"/>
      <c r="X31" s="136"/>
      <c r="Y31" s="136"/>
      <c r="Z31" s="136"/>
      <c r="AA31" s="136"/>
      <c r="AB31" s="136"/>
      <c r="AC31" s="136"/>
      <c r="AD31" s="136"/>
    </row>
    <row r="32" spans="1:30" ht="30" customHeight="1">
      <c r="A32" s="107" t="s">
        <v>114</v>
      </c>
      <c r="B32" s="107" t="s">
        <v>115</v>
      </c>
      <c r="C32" s="90" t="s">
        <v>116</v>
      </c>
      <c r="D32" s="108" t="s">
        <v>139</v>
      </c>
      <c r="E32" s="35" t="s">
        <v>116</v>
      </c>
      <c r="F32" s="47" t="s">
        <v>139</v>
      </c>
      <c r="G32" s="90" t="s">
        <v>116</v>
      </c>
      <c r="H32" s="108" t="s">
        <v>139</v>
      </c>
      <c r="I32" s="35" t="s">
        <v>116</v>
      </c>
      <c r="J32" s="47" t="s">
        <v>139</v>
      </c>
      <c r="K32" s="136"/>
      <c r="L32" s="136"/>
      <c r="M32" s="136"/>
      <c r="N32" s="136"/>
      <c r="O32" s="136"/>
      <c r="P32" s="136"/>
      <c r="Q32" s="136"/>
      <c r="R32" s="136"/>
      <c r="S32" s="136"/>
      <c r="T32" s="136"/>
      <c r="U32" s="136"/>
      <c r="V32" s="136"/>
      <c r="W32" s="136"/>
      <c r="X32" s="136"/>
      <c r="Y32" s="136"/>
      <c r="Z32" s="136"/>
      <c r="AA32" s="136"/>
      <c r="AB32" s="136"/>
      <c r="AC32" s="136"/>
      <c r="AD32" s="136"/>
    </row>
    <row r="33" spans="1:30" ht="24.75" customHeight="1">
      <c r="A33" s="12" t="s">
        <v>120</v>
      </c>
      <c r="B33" s="12">
        <v>1335</v>
      </c>
      <c r="C33" s="16"/>
      <c r="D33" s="16"/>
      <c r="E33" s="16">
        <f>CTLSC!E35</f>
        <v>0</v>
      </c>
      <c r="F33" s="16">
        <f>CTLSC!F35</f>
        <v>0</v>
      </c>
      <c r="G33" s="17">
        <v>2979.2</v>
      </c>
      <c r="H33" s="18">
        <v>661913.09</v>
      </c>
      <c r="I33" s="16">
        <f>CTLSC!I35</f>
        <v>0</v>
      </c>
      <c r="J33" s="16">
        <f>CTLSC!J35</f>
        <v>0</v>
      </c>
      <c r="K33" s="136"/>
      <c r="L33" s="136"/>
      <c r="M33" s="136"/>
      <c r="N33" s="136"/>
      <c r="O33" s="136"/>
      <c r="P33" s="136"/>
      <c r="Q33" s="136"/>
      <c r="R33" s="136"/>
      <c r="S33" s="136"/>
      <c r="T33" s="136"/>
      <c r="U33" s="136"/>
      <c r="V33" s="136"/>
      <c r="W33" s="136"/>
      <c r="X33" s="136"/>
      <c r="Y33" s="136"/>
      <c r="Z33" s="136"/>
      <c r="AA33" s="136"/>
      <c r="AB33" s="136"/>
      <c r="AC33" s="136"/>
      <c r="AD33" s="136"/>
    </row>
    <row r="34" spans="1:30" ht="24.75" customHeight="1">
      <c r="A34" s="19" t="s">
        <v>121</v>
      </c>
      <c r="B34" s="12">
        <v>1335</v>
      </c>
      <c r="C34" s="16"/>
      <c r="D34" s="16"/>
      <c r="E34" s="16">
        <f>CTLSC!E36</f>
        <v>0</v>
      </c>
      <c r="F34" s="16">
        <f>CTLSC!F36</f>
        <v>0</v>
      </c>
      <c r="G34" s="17">
        <v>3131.3</v>
      </c>
      <c r="H34" s="18">
        <v>659067.27</v>
      </c>
      <c r="I34" s="16">
        <f>CTLSC!I36</f>
        <v>0</v>
      </c>
      <c r="J34" s="16">
        <f>CTLSC!J36</f>
        <v>0</v>
      </c>
      <c r="K34" s="136"/>
      <c r="L34" s="136"/>
      <c r="M34" s="136"/>
      <c r="N34" s="136"/>
      <c r="O34" s="136"/>
      <c r="P34" s="136"/>
      <c r="Q34" s="136"/>
      <c r="R34" s="136"/>
      <c r="S34" s="136"/>
      <c r="T34" s="136"/>
      <c r="U34" s="136"/>
      <c r="V34" s="136"/>
      <c r="W34" s="136"/>
      <c r="X34" s="136"/>
      <c r="Y34" s="136"/>
      <c r="Z34" s="136"/>
      <c r="AA34" s="136"/>
      <c r="AB34" s="136"/>
      <c r="AC34" s="136"/>
      <c r="AD34" s="136"/>
    </row>
    <row r="35" spans="1:30" ht="24.75" customHeight="1">
      <c r="A35" s="19" t="s">
        <v>122</v>
      </c>
      <c r="B35" s="12">
        <v>1335</v>
      </c>
      <c r="C35" s="16"/>
      <c r="D35" s="16"/>
      <c r="E35" s="16">
        <f>CTLSC!E37</f>
        <v>0</v>
      </c>
      <c r="F35" s="16">
        <f>CTLSC!F37</f>
        <v>0</v>
      </c>
      <c r="G35" s="17">
        <v>2597.2000000000003</v>
      </c>
      <c r="H35" s="18">
        <v>576846.68999999994</v>
      </c>
      <c r="I35" s="16">
        <f>CTLSC!I37</f>
        <v>0</v>
      </c>
      <c r="J35" s="16">
        <f>CTLSC!J37</f>
        <v>0</v>
      </c>
      <c r="K35" s="136"/>
      <c r="L35" s="136"/>
      <c r="M35" s="136"/>
      <c r="N35" s="136"/>
      <c r="O35" s="136"/>
      <c r="P35" s="136"/>
      <c r="Q35" s="136"/>
      <c r="R35" s="136"/>
      <c r="S35" s="136"/>
      <c r="T35" s="136"/>
      <c r="U35" s="136"/>
      <c r="V35" s="136"/>
      <c r="W35" s="136"/>
      <c r="X35" s="136"/>
      <c r="Y35" s="136"/>
      <c r="Z35" s="136"/>
      <c r="AA35" s="136"/>
      <c r="AB35" s="136"/>
      <c r="AC35" s="136"/>
      <c r="AD35" s="136"/>
    </row>
    <row r="36" spans="1:30" ht="24.75" customHeight="1">
      <c r="A36" s="19" t="s">
        <v>123</v>
      </c>
      <c r="B36" s="12">
        <v>1335</v>
      </c>
      <c r="C36" s="16"/>
      <c r="D36" s="16"/>
      <c r="E36" s="16">
        <f>CTLSC!E38</f>
        <v>0</v>
      </c>
      <c r="F36" s="16">
        <f>CTLSC!F38</f>
        <v>0</v>
      </c>
      <c r="G36" s="17">
        <v>3071.4</v>
      </c>
      <c r="H36" s="18">
        <v>690020.72</v>
      </c>
      <c r="I36" s="16">
        <f>CTLSC!I38</f>
        <v>0</v>
      </c>
      <c r="J36" s="16">
        <f>CTLSC!J38</f>
        <v>0</v>
      </c>
      <c r="K36" s="136"/>
      <c r="L36" s="136"/>
      <c r="M36" s="136"/>
      <c r="N36" s="136"/>
      <c r="O36" s="136"/>
      <c r="P36" s="136"/>
      <c r="Q36" s="136"/>
      <c r="R36" s="136"/>
      <c r="S36" s="136"/>
      <c r="T36" s="136"/>
      <c r="U36" s="136"/>
      <c r="V36" s="136"/>
      <c r="W36" s="136"/>
      <c r="X36" s="136"/>
      <c r="Y36" s="136"/>
      <c r="Z36" s="136"/>
      <c r="AA36" s="136"/>
      <c r="AB36" s="136"/>
      <c r="AC36" s="136"/>
      <c r="AD36" s="136"/>
    </row>
    <row r="37" spans="1:30" ht="24.75" customHeight="1">
      <c r="A37" s="19" t="s">
        <v>124</v>
      </c>
      <c r="B37" s="12">
        <v>1335</v>
      </c>
      <c r="C37" s="16"/>
      <c r="D37" s="16"/>
      <c r="E37" s="16">
        <f>CTLSC!E39</f>
        <v>0</v>
      </c>
      <c r="F37" s="16">
        <f>CTLSC!F39</f>
        <v>0</v>
      </c>
      <c r="G37" s="17">
        <v>4093.9999999999995</v>
      </c>
      <c r="H37" s="18">
        <v>812343.478</v>
      </c>
      <c r="I37" s="16">
        <f>CTLSC!I39</f>
        <v>0</v>
      </c>
      <c r="J37" s="16">
        <f>CTLSC!J39</f>
        <v>0</v>
      </c>
      <c r="K37" s="136"/>
      <c r="L37" s="136"/>
      <c r="M37" s="136"/>
      <c r="N37" s="136"/>
      <c r="O37" s="136"/>
      <c r="P37" s="136"/>
      <c r="Q37" s="136"/>
      <c r="R37" s="136"/>
      <c r="S37" s="136"/>
      <c r="T37" s="136"/>
      <c r="U37" s="136"/>
      <c r="V37" s="136"/>
      <c r="W37" s="136"/>
      <c r="X37" s="136"/>
      <c r="Y37" s="136"/>
      <c r="Z37" s="136"/>
      <c r="AA37" s="136"/>
      <c r="AB37" s="136"/>
      <c r="AC37" s="136"/>
      <c r="AD37" s="136"/>
    </row>
    <row r="38" spans="1:30" ht="24.75" customHeight="1">
      <c r="A38" s="19" t="s">
        <v>125</v>
      </c>
      <c r="B38" s="12">
        <v>1335</v>
      </c>
      <c r="C38" s="16"/>
      <c r="D38" s="16"/>
      <c r="E38" s="16">
        <f>CTLSC!E40</f>
        <v>0</v>
      </c>
      <c r="F38" s="16">
        <f>CTLSC!F40</f>
        <v>0</v>
      </c>
      <c r="G38" s="17">
        <v>2573</v>
      </c>
      <c r="H38" s="18">
        <v>518588.14000000007</v>
      </c>
      <c r="I38" s="16">
        <f>CTLSC!I40</f>
        <v>0</v>
      </c>
      <c r="J38" s="16">
        <f>CTLSC!J40</f>
        <v>0</v>
      </c>
      <c r="K38" s="136"/>
      <c r="L38" s="136"/>
      <c r="M38" s="136"/>
      <c r="N38" s="136"/>
      <c r="O38" s="136"/>
      <c r="P38" s="136"/>
      <c r="Q38" s="136"/>
      <c r="R38" s="136"/>
      <c r="S38" s="136"/>
      <c r="T38" s="136"/>
      <c r="U38" s="136"/>
      <c r="V38" s="136"/>
      <c r="W38" s="136"/>
      <c r="X38" s="136"/>
      <c r="Y38" s="136"/>
      <c r="Z38" s="136"/>
      <c r="AA38" s="136"/>
      <c r="AB38" s="136"/>
      <c r="AC38" s="136"/>
      <c r="AD38" s="136"/>
    </row>
    <row r="39" spans="1:30" ht="24.75" customHeight="1">
      <c r="A39" s="19" t="s">
        <v>126</v>
      </c>
      <c r="B39" s="12">
        <v>1335</v>
      </c>
      <c r="C39" s="16">
        <v>414.66</v>
      </c>
      <c r="D39" s="16">
        <v>238013</v>
      </c>
      <c r="E39" s="16">
        <f>CTLSC!E41</f>
        <v>0</v>
      </c>
      <c r="F39" s="16">
        <f>CTLSC!F41</f>
        <v>0</v>
      </c>
      <c r="G39" s="17">
        <v>2462.6999999999998</v>
      </c>
      <c r="H39" s="18">
        <v>424101.56700000004</v>
      </c>
      <c r="I39" s="16">
        <f>CTLSC!I41</f>
        <v>0</v>
      </c>
      <c r="J39" s="16">
        <f>CTLSC!J41</f>
        <v>0</v>
      </c>
      <c r="K39" s="136"/>
      <c r="L39" s="136"/>
      <c r="M39" s="136"/>
      <c r="N39" s="136"/>
      <c r="O39" s="136"/>
      <c r="P39" s="136"/>
      <c r="Q39" s="136"/>
      <c r="R39" s="136"/>
      <c r="S39" s="136"/>
      <c r="T39" s="136"/>
      <c r="U39" s="136"/>
      <c r="V39" s="136"/>
      <c r="W39" s="136"/>
      <c r="X39" s="136"/>
      <c r="Y39" s="136"/>
      <c r="Z39" s="136"/>
      <c r="AA39" s="136"/>
      <c r="AB39" s="136"/>
      <c r="AC39" s="136"/>
      <c r="AD39" s="136"/>
    </row>
    <row r="40" spans="1:30" ht="24.75" customHeight="1">
      <c r="A40" s="19" t="s">
        <v>127</v>
      </c>
      <c r="B40" s="12">
        <v>1335</v>
      </c>
      <c r="C40" s="16"/>
      <c r="D40" s="16"/>
      <c r="E40" s="16">
        <f>CTLSC!E42</f>
        <v>0</v>
      </c>
      <c r="F40" s="16">
        <f>CTLSC!F42</f>
        <v>0</v>
      </c>
      <c r="G40" s="17">
        <v>2775.3</v>
      </c>
      <c r="H40" s="18">
        <v>461427.40499999997</v>
      </c>
      <c r="I40" s="16">
        <f>CTLSC!I42</f>
        <v>0</v>
      </c>
      <c r="J40" s="16">
        <f>CTLSC!J42</f>
        <v>0</v>
      </c>
      <c r="K40" s="136"/>
      <c r="L40" s="136"/>
      <c r="M40" s="136"/>
      <c r="N40" s="136"/>
      <c r="O40" s="136"/>
      <c r="P40" s="136"/>
      <c r="Q40" s="136"/>
      <c r="R40" s="136"/>
      <c r="S40" s="136"/>
      <c r="T40" s="136"/>
      <c r="U40" s="136"/>
      <c r="V40" s="136"/>
      <c r="W40" s="136"/>
      <c r="X40" s="136"/>
      <c r="Y40" s="136"/>
      <c r="Z40" s="136"/>
      <c r="AA40" s="136"/>
      <c r="AB40" s="136"/>
      <c r="AC40" s="136"/>
      <c r="AD40" s="136"/>
    </row>
    <row r="41" spans="1:30" ht="24.75" customHeight="1">
      <c r="A41" s="19" t="s">
        <v>128</v>
      </c>
      <c r="B41" s="12">
        <v>1335</v>
      </c>
      <c r="C41" s="16"/>
      <c r="D41" s="16"/>
      <c r="E41" s="16">
        <f>CTLSC!E43</f>
        <v>0</v>
      </c>
      <c r="F41" s="16">
        <f>CTLSC!F43</f>
        <v>0</v>
      </c>
      <c r="G41" s="17">
        <v>2514</v>
      </c>
      <c r="H41" s="18">
        <v>433052.84900000005</v>
      </c>
      <c r="I41" s="16">
        <f>CTLSC!I43</f>
        <v>0</v>
      </c>
      <c r="J41" s="16">
        <f>CTLSC!J43</f>
        <v>0</v>
      </c>
      <c r="K41" s="136"/>
      <c r="L41" s="136"/>
      <c r="M41" s="136"/>
      <c r="N41" s="136"/>
      <c r="O41" s="136"/>
      <c r="P41" s="136"/>
      <c r="Q41" s="136"/>
      <c r="R41" s="136"/>
      <c r="S41" s="136"/>
      <c r="T41" s="136"/>
      <c r="U41" s="136"/>
      <c r="V41" s="136"/>
      <c r="W41" s="136"/>
      <c r="X41" s="136"/>
      <c r="Y41" s="136"/>
      <c r="Z41" s="136"/>
      <c r="AA41" s="136"/>
      <c r="AB41" s="136"/>
      <c r="AC41" s="136"/>
      <c r="AD41" s="136"/>
    </row>
    <row r="42" spans="1:30" ht="24.75" customHeight="1">
      <c r="A42" s="19" t="s">
        <v>129</v>
      </c>
      <c r="B42" s="12">
        <v>1335</v>
      </c>
      <c r="C42" s="16"/>
      <c r="D42" s="16"/>
      <c r="E42" s="16">
        <f>CTLSC!E44</f>
        <v>0</v>
      </c>
      <c r="F42" s="16">
        <f>CTLSC!F44</f>
        <v>0</v>
      </c>
      <c r="G42" s="17">
        <v>2579.1999999999998</v>
      </c>
      <c r="H42" s="18">
        <v>472374.50700000004</v>
      </c>
      <c r="I42" s="16">
        <f>CTLSC!I44</f>
        <v>0</v>
      </c>
      <c r="J42" s="16">
        <f>CTLSC!J44</f>
        <v>0</v>
      </c>
      <c r="K42" s="136"/>
      <c r="L42" s="136"/>
      <c r="M42" s="136"/>
      <c r="N42" s="136"/>
      <c r="O42" s="136"/>
      <c r="P42" s="136"/>
      <c r="Q42" s="136"/>
      <c r="R42" s="136"/>
      <c r="S42" s="136"/>
      <c r="T42" s="136"/>
      <c r="U42" s="136"/>
      <c r="V42" s="136"/>
      <c r="W42" s="136"/>
      <c r="X42" s="136"/>
      <c r="Y42" s="136"/>
      <c r="Z42" s="136"/>
      <c r="AA42" s="136"/>
      <c r="AB42" s="136"/>
      <c r="AC42" s="136"/>
      <c r="AD42" s="136"/>
    </row>
    <row r="43" spans="1:30" ht="24.75" customHeight="1">
      <c r="A43" s="19" t="s">
        <v>130</v>
      </c>
      <c r="B43" s="12">
        <v>1335</v>
      </c>
      <c r="C43" s="16"/>
      <c r="D43" s="16"/>
      <c r="E43" s="16">
        <f>CTLSC!E45</f>
        <v>0</v>
      </c>
      <c r="F43" s="16">
        <f>CTLSC!F45</f>
        <v>0</v>
      </c>
      <c r="G43" s="17">
        <v>2137.8000000000002</v>
      </c>
      <c r="H43" s="18">
        <v>396250.73499999999</v>
      </c>
      <c r="I43" s="16">
        <f>CTLSC!I45</f>
        <v>0</v>
      </c>
      <c r="J43" s="16">
        <f>CTLSC!J45</f>
        <v>0</v>
      </c>
      <c r="K43" s="136"/>
      <c r="L43" s="136"/>
      <c r="M43" s="136"/>
      <c r="N43" s="136"/>
      <c r="O43" s="136"/>
      <c r="P43" s="136"/>
      <c r="Q43" s="136"/>
      <c r="R43" s="136"/>
      <c r="S43" s="136"/>
      <c r="T43" s="136"/>
      <c r="U43" s="136"/>
      <c r="V43" s="136"/>
      <c r="W43" s="136"/>
      <c r="X43" s="136"/>
      <c r="Y43" s="136"/>
      <c r="Z43" s="136"/>
      <c r="AA43" s="136"/>
      <c r="AB43" s="136"/>
      <c r="AC43" s="136"/>
      <c r="AD43" s="136"/>
    </row>
    <row r="44" spans="1:30" ht="24.75" customHeight="1">
      <c r="A44" s="19" t="s">
        <v>131</v>
      </c>
      <c r="B44" s="12">
        <v>1335</v>
      </c>
      <c r="C44" s="16">
        <v>267.73099999999999</v>
      </c>
      <c r="D44" s="16">
        <v>185002</v>
      </c>
      <c r="E44" s="16">
        <f>CTLSC!E46</f>
        <v>0</v>
      </c>
      <c r="F44" s="16">
        <f>CTLSC!F46</f>
        <v>0</v>
      </c>
      <c r="G44" s="23">
        <v>2685.3</v>
      </c>
      <c r="H44" s="20">
        <v>477956.54600000003</v>
      </c>
      <c r="I44" s="16">
        <f>CTLSC!I46</f>
        <v>0</v>
      </c>
      <c r="J44" s="16">
        <f>CTLSC!J46</f>
        <v>0</v>
      </c>
      <c r="K44" s="136"/>
      <c r="L44" s="136"/>
      <c r="M44" s="136"/>
      <c r="N44" s="136"/>
      <c r="O44" s="136"/>
      <c r="P44" s="136"/>
      <c r="Q44" s="136"/>
      <c r="R44" s="136"/>
      <c r="S44" s="136"/>
      <c r="T44" s="136"/>
      <c r="U44" s="136"/>
      <c r="V44" s="136"/>
      <c r="W44" s="136"/>
      <c r="X44" s="136"/>
      <c r="Y44" s="136"/>
      <c r="Z44" s="136"/>
      <c r="AA44" s="136"/>
      <c r="AB44" s="136"/>
      <c r="AC44" s="136"/>
      <c r="AD44" s="136"/>
    </row>
    <row r="45" spans="1:30" ht="19.5" customHeight="1">
      <c r="A45" s="109" t="s">
        <v>132</v>
      </c>
      <c r="B45" s="109"/>
      <c r="C45" s="91">
        <f t="shared" ref="C45:J45" si="11">SUM(C33:C44)</f>
        <v>682.39100000000008</v>
      </c>
      <c r="D45" s="108">
        <f t="shared" si="11"/>
        <v>423015</v>
      </c>
      <c r="E45" s="110">
        <f t="shared" si="11"/>
        <v>0</v>
      </c>
      <c r="F45" s="111">
        <f t="shared" si="11"/>
        <v>0</v>
      </c>
      <c r="G45" s="91">
        <f t="shared" si="11"/>
        <v>33600.400000000001</v>
      </c>
      <c r="H45" s="108">
        <f t="shared" si="11"/>
        <v>6583942.9970000014</v>
      </c>
      <c r="I45" s="110">
        <f t="shared" si="11"/>
        <v>0</v>
      </c>
      <c r="J45" s="111">
        <f t="shared" si="11"/>
        <v>0</v>
      </c>
      <c r="K45" s="158"/>
      <c r="L45" s="158"/>
      <c r="M45" s="158"/>
      <c r="N45" s="158"/>
      <c r="O45" s="158"/>
      <c r="P45" s="158"/>
      <c r="Q45" s="158"/>
      <c r="R45" s="158"/>
      <c r="S45" s="158"/>
      <c r="T45" s="158"/>
      <c r="U45" s="158"/>
      <c r="V45" s="158"/>
      <c r="W45" s="158"/>
      <c r="X45" s="158"/>
      <c r="Y45" s="158"/>
      <c r="Z45" s="158"/>
      <c r="AA45" s="158"/>
      <c r="AB45" s="158"/>
      <c r="AC45" s="158"/>
      <c r="AD45" s="158"/>
    </row>
    <row r="46" spans="1:30" ht="19.5" customHeight="1">
      <c r="A46" s="109" t="s">
        <v>140</v>
      </c>
      <c r="B46" s="109"/>
      <c r="C46" s="91">
        <f t="shared" ref="C46:J46" si="12">IF(SUM(C33:C44)=0,"",AVERAGE(C33:C44))</f>
        <v>341.19550000000004</v>
      </c>
      <c r="D46" s="108">
        <f t="shared" si="12"/>
        <v>211507.5</v>
      </c>
      <c r="E46" s="110" t="str">
        <f t="shared" si="12"/>
        <v/>
      </c>
      <c r="F46" s="111" t="str">
        <f t="shared" si="12"/>
        <v/>
      </c>
      <c r="G46" s="91">
        <f t="shared" si="12"/>
        <v>2800.0333333333333</v>
      </c>
      <c r="H46" s="108">
        <f t="shared" si="12"/>
        <v>548661.91641666682</v>
      </c>
      <c r="I46" s="110" t="str">
        <f t="shared" si="12"/>
        <v/>
      </c>
      <c r="J46" s="111" t="str">
        <f t="shared" si="12"/>
        <v/>
      </c>
      <c r="K46" s="158"/>
      <c r="L46" s="158"/>
      <c r="M46" s="158"/>
      <c r="N46" s="158"/>
      <c r="O46" s="158"/>
      <c r="P46" s="158"/>
      <c r="Q46" s="158"/>
      <c r="R46" s="158"/>
      <c r="S46" s="158"/>
      <c r="T46" s="158"/>
      <c r="U46" s="158"/>
      <c r="V46" s="158"/>
      <c r="W46" s="158"/>
      <c r="X46" s="158"/>
      <c r="Y46" s="158"/>
      <c r="Z46" s="158"/>
      <c r="AA46" s="158"/>
      <c r="AB46" s="158"/>
      <c r="AC46" s="158"/>
      <c r="AD46" s="158"/>
    </row>
    <row r="47" spans="1:30" ht="19.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row>
    <row r="48" spans="1:30" ht="19.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row>
    <row r="49" spans="1:30" ht="19.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row>
    <row r="50" spans="1:30" ht="19.5" customHeight="1">
      <c r="A50" s="224" t="s">
        <v>183</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row>
    <row r="51" spans="1:30" ht="19.5" customHeight="1">
      <c r="A51" s="249"/>
      <c r="B51" s="252"/>
      <c r="C51" s="252"/>
      <c r="D51" s="252"/>
      <c r="E51" s="252"/>
      <c r="F51" s="252"/>
      <c r="G51" s="252"/>
      <c r="H51" s="252"/>
      <c r="I51" s="252"/>
      <c r="J51" s="252"/>
      <c r="K51" s="252"/>
      <c r="L51" s="252"/>
      <c r="M51" s="252"/>
      <c r="N51" s="252"/>
      <c r="O51" s="252"/>
      <c r="P51" s="252"/>
      <c r="Q51" s="252"/>
      <c r="R51" s="136"/>
      <c r="S51" s="136"/>
      <c r="T51" s="136"/>
      <c r="U51" s="136"/>
      <c r="V51" s="136"/>
      <c r="W51" s="136"/>
      <c r="X51" s="136"/>
      <c r="Y51" s="136"/>
      <c r="Z51" s="136"/>
      <c r="AA51" s="136"/>
      <c r="AB51" s="136"/>
      <c r="AC51" s="136"/>
      <c r="AD51" s="136"/>
    </row>
    <row r="52" spans="1:30" ht="48.75" customHeight="1">
      <c r="A52" s="112" t="s">
        <v>107</v>
      </c>
      <c r="B52" s="112" t="s">
        <v>115</v>
      </c>
      <c r="C52" s="240" t="s">
        <v>108</v>
      </c>
      <c r="D52" s="254"/>
      <c r="E52" s="241" t="s">
        <v>142</v>
      </c>
      <c r="F52" s="254"/>
      <c r="G52" s="240" t="s">
        <v>110</v>
      </c>
      <c r="H52" s="254"/>
      <c r="I52" s="241" t="s">
        <v>111</v>
      </c>
      <c r="J52" s="254"/>
      <c r="K52" s="240" t="s">
        <v>112</v>
      </c>
      <c r="L52" s="254"/>
      <c r="M52" s="241" t="s">
        <v>174</v>
      </c>
      <c r="N52" s="253"/>
      <c r="O52" s="136"/>
      <c r="P52" s="136"/>
      <c r="Q52" s="136"/>
      <c r="R52" s="136"/>
      <c r="S52" s="136"/>
      <c r="T52" s="136"/>
      <c r="U52" s="136"/>
      <c r="V52" s="136"/>
      <c r="W52" s="136"/>
      <c r="X52" s="136"/>
      <c r="Y52" s="136"/>
      <c r="Z52" s="136"/>
      <c r="AA52" s="136"/>
      <c r="AB52" s="136"/>
      <c r="AC52" s="136"/>
      <c r="AD52" s="136"/>
    </row>
    <row r="53" spans="1:30" ht="33" customHeight="1">
      <c r="A53" s="113" t="s">
        <v>114</v>
      </c>
      <c r="B53" s="113"/>
      <c r="C53" s="53" t="s">
        <v>116</v>
      </c>
      <c r="D53" s="53" t="s">
        <v>139</v>
      </c>
      <c r="E53" s="55" t="s">
        <v>148</v>
      </c>
      <c r="F53" s="55" t="s">
        <v>149</v>
      </c>
      <c r="G53" s="53" t="s">
        <v>116</v>
      </c>
      <c r="H53" s="53" t="s">
        <v>139</v>
      </c>
      <c r="I53" s="55" t="s">
        <v>150</v>
      </c>
      <c r="J53" s="55" t="s">
        <v>149</v>
      </c>
      <c r="K53" s="53" t="s">
        <v>116</v>
      </c>
      <c r="L53" s="53" t="s">
        <v>139</v>
      </c>
      <c r="M53" s="55" t="s">
        <v>148</v>
      </c>
      <c r="N53" s="55" t="s">
        <v>149</v>
      </c>
      <c r="O53" s="136"/>
      <c r="P53" s="136"/>
      <c r="Q53" s="136"/>
      <c r="R53" s="136"/>
      <c r="S53" s="136"/>
      <c r="T53" s="136"/>
      <c r="U53" s="136"/>
      <c r="V53" s="136"/>
      <c r="W53" s="136"/>
      <c r="X53" s="136"/>
      <c r="Y53" s="136"/>
      <c r="Z53" s="136"/>
      <c r="AA53" s="136"/>
      <c r="AB53" s="136"/>
      <c r="AC53" s="136"/>
      <c r="AD53" s="136"/>
    </row>
    <row r="54" spans="1:30" ht="34.5" customHeight="1">
      <c r="A54" s="114" t="s">
        <v>151</v>
      </c>
      <c r="B54" s="114"/>
      <c r="C54" s="16">
        <f t="shared" ref="C54:D54" si="13">C24</f>
        <v>22313.582999999999</v>
      </c>
      <c r="D54" s="18">
        <f t="shared" si="13"/>
        <v>15123052</v>
      </c>
      <c r="E54" s="16">
        <f t="shared" ref="E54:F54" si="14">G24</f>
        <v>3162.9580000000001</v>
      </c>
      <c r="F54" s="18">
        <f t="shared" si="14"/>
        <v>2520937</v>
      </c>
      <c r="G54" s="16">
        <f t="shared" ref="G54:H54" si="15">K24</f>
        <v>0</v>
      </c>
      <c r="H54" s="18">
        <f t="shared" si="15"/>
        <v>0</v>
      </c>
      <c r="I54" s="16">
        <f t="shared" ref="I54:J54" si="16">O24</f>
        <v>0</v>
      </c>
      <c r="J54" s="16">
        <f t="shared" si="16"/>
        <v>0</v>
      </c>
      <c r="K54" s="16">
        <f t="shared" ref="K54:L54" si="17">S24</f>
        <v>0</v>
      </c>
      <c r="L54" s="16">
        <f t="shared" si="17"/>
        <v>0</v>
      </c>
      <c r="M54" s="16" t="s">
        <v>155</v>
      </c>
      <c r="N54" s="16" t="s">
        <v>155</v>
      </c>
      <c r="O54" s="136"/>
      <c r="P54" s="136"/>
      <c r="Q54" s="136"/>
      <c r="R54" s="136"/>
      <c r="S54" s="136"/>
      <c r="T54" s="136"/>
      <c r="U54" s="136"/>
      <c r="V54" s="136"/>
      <c r="W54" s="136"/>
      <c r="X54" s="136"/>
      <c r="Y54" s="136"/>
      <c r="Z54" s="136"/>
      <c r="AA54" s="136"/>
      <c r="AB54" s="136"/>
      <c r="AC54" s="136"/>
      <c r="AD54" s="136"/>
    </row>
    <row r="55" spans="1:30" ht="24.75" customHeight="1">
      <c r="A55" s="114" t="s">
        <v>153</v>
      </c>
      <c r="B55" s="114"/>
      <c r="C55" s="16">
        <f t="shared" ref="C55:H55" si="18">C45</f>
        <v>682.39100000000008</v>
      </c>
      <c r="D55" s="18">
        <f t="shared" si="18"/>
        <v>423015</v>
      </c>
      <c r="E55" s="16">
        <f t="shared" si="18"/>
        <v>0</v>
      </c>
      <c r="F55" s="18">
        <f t="shared" si="18"/>
        <v>0</v>
      </c>
      <c r="G55" s="16">
        <f t="shared" si="18"/>
        <v>33600.400000000001</v>
      </c>
      <c r="H55" s="18">
        <f t="shared" si="18"/>
        <v>6583942.9970000014</v>
      </c>
      <c r="I55" s="16" t="s">
        <v>155</v>
      </c>
      <c r="J55" s="16" t="s">
        <v>155</v>
      </c>
      <c r="K55" s="16" t="s">
        <v>155</v>
      </c>
      <c r="L55" s="16" t="s">
        <v>155</v>
      </c>
      <c r="M55" s="16">
        <f t="shared" ref="M55:N55" si="19">I45</f>
        <v>0</v>
      </c>
      <c r="N55" s="16">
        <f t="shared" si="19"/>
        <v>0</v>
      </c>
      <c r="O55" s="136"/>
      <c r="P55" s="136"/>
      <c r="Q55" s="136"/>
      <c r="R55" s="136"/>
      <c r="S55" s="136"/>
      <c r="T55" s="136"/>
      <c r="U55" s="136"/>
      <c r="V55" s="136"/>
      <c r="W55" s="136"/>
      <c r="X55" s="136"/>
      <c r="Y55" s="136"/>
      <c r="Z55" s="136"/>
      <c r="AA55" s="136"/>
      <c r="AB55" s="136"/>
      <c r="AC55" s="136"/>
      <c r="AD55" s="136"/>
    </row>
    <row r="56" spans="1:30" ht="24.75" customHeight="1">
      <c r="A56" s="114" t="s">
        <v>157</v>
      </c>
      <c r="B56" s="114"/>
      <c r="C56" s="67">
        <f t="shared" ref="C56:N56" si="20">IF(SUM(C54:C55)=0,"",SUM(C54:C55))</f>
        <v>22995.973999999998</v>
      </c>
      <c r="D56" s="72">
        <f t="shared" si="20"/>
        <v>15546067</v>
      </c>
      <c r="E56" s="70">
        <f t="shared" si="20"/>
        <v>3162.9580000000001</v>
      </c>
      <c r="F56" s="95">
        <f t="shared" si="20"/>
        <v>2520937</v>
      </c>
      <c r="G56" s="67">
        <f t="shared" si="20"/>
        <v>33600.400000000001</v>
      </c>
      <c r="H56" s="72">
        <f t="shared" si="20"/>
        <v>6583942.9970000014</v>
      </c>
      <c r="I56" s="70" t="str">
        <f t="shared" si="20"/>
        <v/>
      </c>
      <c r="J56" s="70" t="str">
        <f t="shared" si="20"/>
        <v/>
      </c>
      <c r="K56" s="67" t="str">
        <f t="shared" si="20"/>
        <v/>
      </c>
      <c r="L56" s="67" t="str">
        <f t="shared" si="20"/>
        <v/>
      </c>
      <c r="M56" s="70" t="str">
        <f t="shared" si="20"/>
        <v/>
      </c>
      <c r="N56" s="70" t="str">
        <f t="shared" si="20"/>
        <v/>
      </c>
      <c r="O56" s="136"/>
      <c r="P56" s="136"/>
      <c r="Q56" s="136"/>
      <c r="R56" s="136"/>
      <c r="S56" s="136"/>
      <c r="T56" s="136"/>
      <c r="U56" s="136"/>
      <c r="V56" s="136"/>
      <c r="W56" s="136"/>
      <c r="X56" s="136"/>
      <c r="Y56" s="136"/>
      <c r="Z56" s="136"/>
      <c r="AA56" s="136"/>
      <c r="AB56" s="136"/>
      <c r="AC56" s="136"/>
      <c r="AD56" s="136"/>
    </row>
    <row r="57" spans="1:30"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row>
    <row r="58" spans="1:30"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row>
    <row r="59" spans="1:30" ht="19.5" customHeight="1">
      <c r="A59" s="248"/>
      <c r="B59" s="252"/>
      <c r="C59" s="252"/>
      <c r="D59" s="252"/>
      <c r="E59" s="252"/>
      <c r="F59" s="252"/>
      <c r="G59" s="252"/>
      <c r="H59" s="252"/>
      <c r="I59" s="252"/>
      <c r="J59" s="252"/>
      <c r="K59" s="252"/>
      <c r="L59" s="252"/>
      <c r="M59" s="252"/>
      <c r="N59" s="252"/>
      <c r="O59" s="252"/>
      <c r="P59" s="252"/>
      <c r="Q59" s="252"/>
      <c r="R59" s="172"/>
      <c r="S59" s="172"/>
      <c r="T59" s="172"/>
      <c r="U59" s="172"/>
      <c r="V59" s="172"/>
      <c r="W59" s="172"/>
      <c r="X59" s="172"/>
      <c r="Y59" s="120"/>
      <c r="Z59" s="120"/>
      <c r="AA59" s="120"/>
      <c r="AB59" s="120"/>
      <c r="AC59" s="120"/>
      <c r="AD59" s="120"/>
    </row>
    <row r="60" spans="1:30" ht="19.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row>
    <row r="61" spans="1:30" ht="19.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row>
    <row r="62" spans="1:30" ht="19.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row>
    <row r="63" spans="1:30" ht="19.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row>
    <row r="64" spans="1:30" ht="19.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row>
    <row r="65" spans="1:30" ht="19.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row>
    <row r="66" spans="1:30" ht="19.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row>
    <row r="67" spans="1:30" ht="19.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row>
    <row r="68" spans="1:30" ht="19.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row>
    <row r="69" spans="1:30" ht="19.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row>
    <row r="70" spans="1:30" ht="19.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row>
    <row r="71" spans="1:30" ht="19.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row>
    <row r="72" spans="1:30" ht="19.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row>
    <row r="73" spans="1:30" ht="19.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row>
    <row r="74" spans="1:30" ht="19.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row>
    <row r="75" spans="1:30" ht="19.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row>
    <row r="76" spans="1:30" ht="19.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row>
    <row r="77" spans="1:30" ht="19.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row>
    <row r="78" spans="1:30" ht="19.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row>
    <row r="79" spans="1:30" ht="19.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row>
    <row r="80" spans="1:30" ht="19.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row>
    <row r="81" spans="1:30" ht="19.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row>
    <row r="82" spans="1:30" ht="19.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row>
    <row r="83" spans="1:30" ht="19.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row>
    <row r="84" spans="1:30" ht="19.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row>
    <row r="85" spans="1:30" ht="19.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row>
    <row r="86" spans="1:30" ht="19.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row>
    <row r="87" spans="1:30" ht="19.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row>
    <row r="88" spans="1:30" ht="19.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row>
    <row r="89" spans="1:30" ht="19.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row>
    <row r="90" spans="1:30" ht="19.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row>
    <row r="91" spans="1:30" ht="19.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row>
    <row r="92" spans="1:30" ht="19.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row>
    <row r="93" spans="1:30" ht="19.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row>
    <row r="94" spans="1:30" ht="19.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row>
    <row r="95" spans="1:30" ht="19.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row>
    <row r="96" spans="1:30" ht="19.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row>
    <row r="97" spans="1:30" ht="19.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row>
    <row r="98" spans="1:30" ht="19.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row>
    <row r="99" spans="1:30" ht="19.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row>
    <row r="100" spans="1:30" ht="19.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row>
    <row r="101" spans="1:30" ht="19.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row>
    <row r="102" spans="1:30" ht="19.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row>
    <row r="103" spans="1:30" ht="19.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row>
    <row r="104" spans="1:30" ht="19.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row>
    <row r="105" spans="1:30" ht="19.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row>
    <row r="106" spans="1:30" ht="19.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row>
    <row r="107" spans="1:30" ht="19.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row>
    <row r="108" spans="1:30" ht="19.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row>
    <row r="109" spans="1:30" ht="19.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row>
    <row r="110" spans="1:30" ht="19.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row>
    <row r="111" spans="1:30" ht="19.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row>
    <row r="112" spans="1:30" ht="19.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row>
    <row r="113" spans="1:30" ht="19.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row>
    <row r="114" spans="1:30" ht="19.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row>
    <row r="115" spans="1:30" ht="19.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row>
    <row r="116" spans="1:30" ht="19.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row>
    <row r="117" spans="1:30" ht="19.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row>
    <row r="118" spans="1:30" ht="19.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row>
    <row r="119" spans="1:30" ht="19.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row>
    <row r="120" spans="1:30" ht="19.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row>
    <row r="121" spans="1:30" ht="19.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row>
    <row r="122" spans="1:30" ht="19.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row>
    <row r="123" spans="1:30" ht="19.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row>
    <row r="124" spans="1:30" ht="19.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row>
    <row r="125" spans="1:30" ht="19.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row>
    <row r="126" spans="1:30" ht="19.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row>
    <row r="127" spans="1:30" ht="19.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row>
    <row r="128" spans="1:30" ht="19.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row>
    <row r="129" spans="1:30" ht="19.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row>
    <row r="130" spans="1:30" ht="19.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row>
    <row r="131" spans="1:30" ht="19.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row>
    <row r="132" spans="1:30" ht="19.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row>
    <row r="133" spans="1:30" ht="19.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row>
    <row r="134" spans="1:30" ht="19.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row>
    <row r="135" spans="1:30" ht="19.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row>
    <row r="136" spans="1:30" ht="19.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row>
    <row r="137" spans="1:30" ht="19.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row>
    <row r="138" spans="1:30" ht="19.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row>
    <row r="139" spans="1:30" ht="19.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row>
    <row r="140" spans="1:30" ht="19.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row>
    <row r="141" spans="1:30" ht="19.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row>
    <row r="142" spans="1:30" ht="19.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row>
    <row r="143" spans="1:30" ht="19.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row>
    <row r="144" spans="1:30" ht="19.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row>
    <row r="145" spans="1:30" ht="19.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row>
    <row r="146" spans="1:30" ht="19.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row>
    <row r="147" spans="1:30" ht="19.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row>
    <row r="148" spans="1:30" ht="19.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row>
    <row r="149" spans="1:30"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row>
    <row r="150" spans="1:3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row>
    <row r="151" spans="1:30"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row>
    <row r="152" spans="1:30"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row>
    <row r="153" spans="1:30"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row>
    <row r="154" spans="1:30"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row>
    <row r="155" spans="1:30"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row>
    <row r="156" spans="1:30"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row>
    <row r="157" spans="1:30"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row>
    <row r="158" spans="1:30"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row>
    <row r="159" spans="1:30"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row>
    <row r="160" spans="1:3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row>
    <row r="161" spans="1:30"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row>
    <row r="162" spans="1:30"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row>
    <row r="163" spans="1:30"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row>
    <row r="164" spans="1:30"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row>
    <row r="165" spans="1:30"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row>
    <row r="166" spans="1:30"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row>
    <row r="167" spans="1:30"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row>
    <row r="168" spans="1:30"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row>
    <row r="169" spans="1:30"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row>
    <row r="170" spans="1:3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row>
    <row r="171" spans="1:30"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row>
    <row r="172" spans="1:30"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row>
    <row r="173" spans="1:30"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row>
    <row r="174" spans="1:30"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row>
    <row r="175" spans="1:30"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row>
    <row r="176" spans="1:30"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row>
    <row r="177" spans="1:30"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row>
    <row r="178" spans="1:30"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row>
    <row r="179" spans="1:30"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row>
    <row r="180" spans="1:3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row>
    <row r="181" spans="1:30"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row>
    <row r="182" spans="1:30"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row>
    <row r="183" spans="1:30"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row>
    <row r="184" spans="1:30"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row>
    <row r="185" spans="1:30"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row>
    <row r="186" spans="1:30"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row>
    <row r="187" spans="1:30"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row>
    <row r="188" spans="1:30"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row>
    <row r="189" spans="1:30"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row>
    <row r="190" spans="1:3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row>
    <row r="191" spans="1:30"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row>
    <row r="192" spans="1:30"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row>
    <row r="193" spans="1:30"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row>
    <row r="194" spans="1:30"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row>
    <row r="195" spans="1:30"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row>
    <row r="196" spans="1:30"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row>
    <row r="197" spans="1:30"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row>
    <row r="198" spans="1:30"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row>
    <row r="199" spans="1:30"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row>
    <row r="200" spans="1:3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row>
    <row r="201" spans="1:30"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row>
    <row r="202" spans="1:30"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row>
    <row r="203" spans="1:30"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row>
    <row r="204" spans="1:30"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row>
    <row r="205" spans="1:30"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row>
    <row r="206" spans="1:30"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row>
    <row r="207" spans="1:30"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row>
    <row r="208" spans="1:30"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row>
    <row r="209" spans="1:30"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row>
    <row r="210" spans="1:3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row>
    <row r="211" spans="1:30"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row>
    <row r="212" spans="1:30"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row>
    <row r="213" spans="1:30"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row>
    <row r="214" spans="1:30"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row>
    <row r="215" spans="1:30"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row>
    <row r="216" spans="1:30"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row>
    <row r="217" spans="1:30"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row>
    <row r="218" spans="1:30"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row>
    <row r="219" spans="1:30"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row>
    <row r="220" spans="1:3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row>
    <row r="221" spans="1:30"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row>
    <row r="222" spans="1:30"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row>
    <row r="223" spans="1:30"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row>
    <row r="224" spans="1:30"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row>
    <row r="225" spans="1:30"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row>
    <row r="226" spans="1:30"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row>
    <row r="227" spans="1:30"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row>
    <row r="228" spans="1:30"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row>
    <row r="229" spans="1:30"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row>
    <row r="230" spans="1: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row>
    <row r="231" spans="1:30"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row>
    <row r="232" spans="1:30"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row>
    <row r="233" spans="1:30"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row>
    <row r="234" spans="1:30"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row>
    <row r="235" spans="1:30"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row>
    <row r="236" spans="1:30"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row>
    <row r="237" spans="1:30"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row>
    <row r="238" spans="1:30"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row>
    <row r="239" spans="1:30"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row>
    <row r="240" spans="1:3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row>
    <row r="241" spans="1:30"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row>
    <row r="242" spans="1:30"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row>
    <row r="243" spans="1:30"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row>
    <row r="244" spans="1:30"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row>
    <row r="245" spans="1:30"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row>
    <row r="246" spans="1:30"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row>
    <row r="247" spans="1:30"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row>
    <row r="248" spans="1:30"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row>
    <row r="249" spans="1:30"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row>
    <row r="250" spans="1:3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row>
    <row r="251" spans="1:30"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row>
    <row r="252" spans="1:30"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row>
    <row r="253" spans="1:30"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row>
    <row r="254" spans="1:30"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row>
    <row r="255" spans="1:30"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row>
    <row r="256" spans="1:30"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row>
    <row r="257" spans="1:30"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row>
    <row r="258" spans="1:30"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row>
    <row r="259" spans="1:30"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row>
    <row r="260" spans="1:3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row>
    <row r="261" spans="1:30"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row>
    <row r="262" spans="1:30"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row>
    <row r="263" spans="1:30"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row>
    <row r="264" spans="1:30"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row>
    <row r="265" spans="1:30"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row>
    <row r="266" spans="1:30"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row>
    <row r="267" spans="1:30"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row>
    <row r="268" spans="1:30"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row>
    <row r="269" spans="1:30"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row>
    <row r="270" spans="1:3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row>
    <row r="271" spans="1:30"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row>
    <row r="272" spans="1:30"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row>
    <row r="273" spans="1:30"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row>
    <row r="274" spans="1:30"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row>
    <row r="275" spans="1:30"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row>
    <row r="276" spans="1:30"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row>
    <row r="277" spans="1:30"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row>
    <row r="278" spans="1:30"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row>
    <row r="279" spans="1:30"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row>
    <row r="280" spans="1:3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row>
    <row r="281" spans="1:30"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row>
    <row r="282" spans="1:30"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row>
    <row r="283" spans="1:30"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row>
    <row r="284" spans="1:30"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row>
    <row r="285" spans="1:30"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row>
    <row r="286" spans="1:30"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row>
    <row r="287" spans="1:30"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row>
    <row r="288" spans="1:30"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row>
    <row r="289" spans="1:30"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row>
    <row r="290" spans="1:3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row>
    <row r="291" spans="1:30"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row>
    <row r="292" spans="1:30"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row>
    <row r="293" spans="1:30"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row>
    <row r="294" spans="1:30"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row>
    <row r="295" spans="1:30"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row>
    <row r="296" spans="1:30"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row>
    <row r="297" spans="1:30"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row>
    <row r="298" spans="1:30"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row>
    <row r="299" spans="1:30"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row>
    <row r="300" spans="1:3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row>
    <row r="301" spans="1:30"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row>
    <row r="302" spans="1:30"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row>
    <row r="303" spans="1:30"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row>
    <row r="304" spans="1:30"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row>
    <row r="305" spans="1:30"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row>
    <row r="306" spans="1:30"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row>
    <row r="307" spans="1:30"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row>
    <row r="308" spans="1:30"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row>
    <row r="309" spans="1:30"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row>
    <row r="310" spans="1:3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row>
    <row r="311" spans="1:30"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row>
    <row r="312" spans="1:30"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row>
    <row r="313" spans="1:30"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row>
    <row r="314" spans="1:30"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row>
    <row r="315" spans="1:30"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row>
    <row r="316" spans="1:30"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row>
    <row r="317" spans="1:30"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row>
    <row r="318" spans="1:30"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row>
    <row r="319" spans="1:30"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row>
    <row r="320" spans="1:3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row>
    <row r="321" spans="1:30"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row>
    <row r="322" spans="1:30"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row>
    <row r="323" spans="1:30"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row>
    <row r="324" spans="1:30"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row>
    <row r="325" spans="1:30"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row>
    <row r="326" spans="1:30"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row>
    <row r="327" spans="1:30"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row>
    <row r="328" spans="1:30"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row>
    <row r="329" spans="1:30"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row>
    <row r="330" spans="1: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row>
    <row r="331" spans="1:30"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row>
    <row r="332" spans="1:30"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row>
    <row r="333" spans="1:30"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row>
    <row r="334" spans="1:30"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row>
    <row r="335" spans="1:30"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row>
    <row r="336" spans="1:30"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row>
    <row r="337" spans="1:30"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row>
    <row r="338" spans="1:30"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row>
    <row r="339" spans="1:30"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row>
    <row r="340" spans="1:3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row>
    <row r="341" spans="1:30"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row>
    <row r="342" spans="1:30"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row>
    <row r="343" spans="1:30"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row>
    <row r="344" spans="1:30"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row>
    <row r="345" spans="1:30"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row>
    <row r="346" spans="1:30"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row>
    <row r="347" spans="1:30"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row>
    <row r="348" spans="1:30"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row>
    <row r="349" spans="1:30"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row>
    <row r="350" spans="1:3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row>
    <row r="351" spans="1:30"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row>
    <row r="352" spans="1:30"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row>
    <row r="353" spans="1:30"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row>
    <row r="354" spans="1:30"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row>
    <row r="355" spans="1:30"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row>
    <row r="356" spans="1:30"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row>
    <row r="357" spans="1:30"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row>
    <row r="358" spans="1:30"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row>
    <row r="359" spans="1:30"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row>
    <row r="360" spans="1:3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row>
    <row r="361" spans="1:30"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row>
    <row r="362" spans="1:30"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row>
    <row r="363" spans="1:30"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row>
    <row r="364" spans="1:30"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row>
    <row r="365" spans="1:30"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row>
    <row r="366" spans="1:30"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row>
    <row r="367" spans="1:30"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row>
    <row r="368" spans="1:30"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row>
    <row r="369" spans="1:30"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row>
    <row r="370" spans="1:3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row>
    <row r="371" spans="1:30"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row>
    <row r="372" spans="1:30"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row>
    <row r="373" spans="1:30"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row>
    <row r="374" spans="1:30"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row>
    <row r="375" spans="1:30"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row>
    <row r="376" spans="1:30"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row>
    <row r="377" spans="1:30"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row>
    <row r="378" spans="1:30"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row>
    <row r="379" spans="1:30"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row>
    <row r="380" spans="1:3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row>
    <row r="381" spans="1:30"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row>
    <row r="382" spans="1:30"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row>
    <row r="383" spans="1:30"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row>
    <row r="384" spans="1:30"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row>
    <row r="385" spans="1:30"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row>
    <row r="386" spans="1:30"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row>
    <row r="387" spans="1:30"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row>
    <row r="388" spans="1:30"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row>
    <row r="389" spans="1:30"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row>
    <row r="390" spans="1:3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row>
    <row r="391" spans="1:30"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row>
    <row r="392" spans="1:30"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row>
    <row r="393" spans="1:30"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row>
    <row r="394" spans="1:30"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row>
    <row r="395" spans="1:30"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row>
    <row r="396" spans="1:30"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row>
    <row r="397" spans="1:30"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row>
    <row r="398" spans="1:30"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row>
    <row r="399" spans="1:30"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row>
    <row r="400" spans="1:3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row>
    <row r="401" spans="1:30"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row>
    <row r="402" spans="1:30"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row>
    <row r="403" spans="1:30"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row>
    <row r="404" spans="1:30"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row>
    <row r="405" spans="1:30"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row>
    <row r="406" spans="1:30"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row>
    <row r="407" spans="1:30"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row>
    <row r="408" spans="1:30"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row>
    <row r="409" spans="1:30"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row>
    <row r="410" spans="1:3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row>
    <row r="411" spans="1:30"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row>
    <row r="412" spans="1:30"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row>
    <row r="413" spans="1:30"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row>
    <row r="414" spans="1:30"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row>
    <row r="415" spans="1:30"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row>
    <row r="416" spans="1:30"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row>
    <row r="417" spans="1:30"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row>
    <row r="418" spans="1:30"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row>
    <row r="419" spans="1:30"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row>
    <row r="420" spans="1:3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row>
    <row r="421" spans="1:30"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row>
    <row r="422" spans="1:30"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row>
    <row r="423" spans="1:30"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row>
    <row r="424" spans="1:30"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row>
    <row r="425" spans="1:30"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row>
    <row r="426" spans="1:30"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row>
    <row r="427" spans="1:30"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row>
    <row r="428" spans="1:30"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row>
    <row r="429" spans="1:30"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row>
    <row r="430" spans="1: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row>
    <row r="431" spans="1:30"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row>
    <row r="432" spans="1:30"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row>
    <row r="433" spans="1:30"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row>
    <row r="434" spans="1:30"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row>
    <row r="435" spans="1:30"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row>
    <row r="436" spans="1:30"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row>
    <row r="437" spans="1:30"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row>
    <row r="438" spans="1:30"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row>
    <row r="439" spans="1:30"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row>
    <row r="440" spans="1:3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row>
    <row r="441" spans="1:30"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row>
    <row r="442" spans="1:30"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row>
    <row r="443" spans="1:30"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row>
    <row r="444" spans="1:30"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row>
    <row r="445" spans="1:30"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row>
    <row r="446" spans="1:30"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row>
    <row r="447" spans="1:30"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row>
    <row r="448" spans="1:30"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row>
    <row r="449" spans="1:30"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row>
    <row r="450" spans="1:3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row>
    <row r="451" spans="1:30"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row>
    <row r="452" spans="1:30"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row>
    <row r="453" spans="1:30"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row>
    <row r="454" spans="1:30"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row>
    <row r="455" spans="1:30"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row>
    <row r="456" spans="1:30"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row>
    <row r="457" spans="1:30"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row>
    <row r="458" spans="1:30"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row>
    <row r="459" spans="1:30"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row>
    <row r="460" spans="1:3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row>
    <row r="461" spans="1:30"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row>
    <row r="462" spans="1:30"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row>
    <row r="463" spans="1:30"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row>
    <row r="464" spans="1:30"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row>
    <row r="465" spans="1:30"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row>
    <row r="466" spans="1:30"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row>
    <row r="467" spans="1:30"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row>
    <row r="468" spans="1:30"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row>
    <row r="469" spans="1:30"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row>
    <row r="470" spans="1:3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row>
    <row r="471" spans="1:30"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row>
    <row r="472" spans="1:30"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row>
    <row r="473" spans="1:30"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row>
    <row r="474" spans="1:30"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row>
    <row r="475" spans="1:30"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row>
    <row r="476" spans="1:30"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row>
    <row r="477" spans="1:30"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row>
    <row r="478" spans="1:30"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row>
    <row r="479" spans="1:30"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row>
    <row r="480" spans="1:3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row>
    <row r="481" spans="1:30"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row>
    <row r="482" spans="1:30"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row>
    <row r="483" spans="1:30"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row>
    <row r="484" spans="1:30"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row>
    <row r="485" spans="1:30"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row>
    <row r="486" spans="1:30"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row>
    <row r="487" spans="1:30"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row>
    <row r="488" spans="1:30"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row>
    <row r="489" spans="1:30"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row>
    <row r="490" spans="1:3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row>
    <row r="491" spans="1:30"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row>
    <row r="492" spans="1:30"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row>
    <row r="493" spans="1:30"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row>
    <row r="494" spans="1:30"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row>
    <row r="495" spans="1:30"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row>
    <row r="496" spans="1:30"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row>
    <row r="497" spans="1:30"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row>
    <row r="498" spans="1:30"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row>
    <row r="499" spans="1:30"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row>
    <row r="500" spans="1:3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row>
    <row r="501" spans="1:30"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row>
    <row r="502" spans="1:30"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row>
    <row r="503" spans="1:30"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row>
    <row r="504" spans="1:30"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row>
    <row r="505" spans="1:30"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row>
    <row r="506" spans="1:30"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row>
    <row r="507" spans="1:30"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row>
    <row r="508" spans="1:30"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row>
    <row r="509" spans="1:30"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row>
    <row r="510" spans="1:3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row>
    <row r="511" spans="1:30"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row>
    <row r="512" spans="1:30"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row>
    <row r="513" spans="1:30"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row>
    <row r="514" spans="1:30"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row>
    <row r="515" spans="1:30"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row>
    <row r="516" spans="1:30"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row>
    <row r="517" spans="1:30"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row>
    <row r="518" spans="1:30"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row>
    <row r="519" spans="1:30"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row>
    <row r="520" spans="1:3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row>
    <row r="521" spans="1:30"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row>
    <row r="522" spans="1:30"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row>
    <row r="523" spans="1:30"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row>
    <row r="524" spans="1:30"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row>
    <row r="525" spans="1:30"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row>
    <row r="526" spans="1:30"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row>
    <row r="527" spans="1:30"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row>
    <row r="528" spans="1:30"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row>
    <row r="529" spans="1:30"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row>
    <row r="530" spans="1: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row>
    <row r="531" spans="1:30"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row>
    <row r="532" spans="1:30"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row>
    <row r="533" spans="1:30"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row>
    <row r="534" spans="1:30"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row>
    <row r="535" spans="1:30"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row>
    <row r="536" spans="1:30"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row>
    <row r="537" spans="1:30"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row>
    <row r="538" spans="1:30"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row>
    <row r="539" spans="1:30"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row>
    <row r="540" spans="1:3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row>
    <row r="541" spans="1:30"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row>
    <row r="542" spans="1:30"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row>
    <row r="543" spans="1:30"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row>
    <row r="544" spans="1:30"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row>
    <row r="545" spans="1:30"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row>
    <row r="546" spans="1:30"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row>
    <row r="547" spans="1:30"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row>
    <row r="548" spans="1:30"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row>
    <row r="549" spans="1:30"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row>
    <row r="550" spans="1:3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row>
    <row r="551" spans="1:30"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row>
    <row r="552" spans="1:30"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row>
    <row r="553" spans="1:30"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row>
    <row r="554" spans="1:30"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row>
    <row r="555" spans="1:30"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row>
    <row r="556" spans="1:30"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row>
    <row r="557" spans="1:30"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row>
    <row r="558" spans="1:30"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row>
    <row r="559" spans="1:30"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row>
    <row r="560" spans="1:3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row>
    <row r="561" spans="1:30"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row>
    <row r="562" spans="1:30"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row>
    <row r="563" spans="1:30"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row>
    <row r="564" spans="1:30"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row>
    <row r="565" spans="1:30"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row>
    <row r="566" spans="1:30"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row>
    <row r="567" spans="1:30"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row>
    <row r="568" spans="1:30"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row>
    <row r="569" spans="1:30"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row>
    <row r="570" spans="1:3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row>
    <row r="571" spans="1:30"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row>
    <row r="572" spans="1:30"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row>
    <row r="573" spans="1:30"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row>
    <row r="574" spans="1:30"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row>
    <row r="575" spans="1:30"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row>
    <row r="576" spans="1:30"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row>
    <row r="577" spans="1:30"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row>
    <row r="578" spans="1:30"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row>
    <row r="579" spans="1:30"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row>
    <row r="580" spans="1:3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row>
    <row r="581" spans="1:30"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row>
    <row r="582" spans="1:30"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row>
    <row r="583" spans="1:30"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row>
    <row r="584" spans="1:30"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row>
    <row r="585" spans="1:30"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row>
    <row r="586" spans="1:30"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row>
    <row r="587" spans="1:30"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row>
    <row r="588" spans="1:30"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row>
    <row r="589" spans="1:30"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row>
    <row r="590" spans="1:3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row>
    <row r="591" spans="1:30"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row>
    <row r="592" spans="1:30"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row>
    <row r="593" spans="1:30"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row>
    <row r="594" spans="1:30"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row>
    <row r="595" spans="1:30"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row>
    <row r="596" spans="1:30"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row>
    <row r="597" spans="1:30"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row>
    <row r="598" spans="1:30"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row>
    <row r="599" spans="1:30"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row>
    <row r="600" spans="1:3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row>
    <row r="601" spans="1:30"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row>
    <row r="602" spans="1:30"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row>
    <row r="603" spans="1:30"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row>
    <row r="604" spans="1:30"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row>
    <row r="605" spans="1:30"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row>
    <row r="606" spans="1:30"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row>
    <row r="607" spans="1:30"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row>
    <row r="608" spans="1:30"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row>
    <row r="609" spans="1:30"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row>
    <row r="610" spans="1:3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row>
    <row r="611" spans="1:30"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row>
    <row r="612" spans="1:30"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row>
    <row r="613" spans="1:30"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row>
    <row r="614" spans="1:30"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row>
    <row r="615" spans="1:30"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row>
    <row r="616" spans="1:30"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row>
    <row r="617" spans="1:30"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row>
    <row r="618" spans="1:30"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row>
    <row r="619" spans="1:30"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row>
    <row r="620" spans="1:3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row>
    <row r="621" spans="1:30"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row>
    <row r="622" spans="1:30"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row>
    <row r="623" spans="1:30"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row>
    <row r="624" spans="1:30"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row>
    <row r="625" spans="1:30"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row>
    <row r="626" spans="1:30"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row>
    <row r="627" spans="1:30"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row>
    <row r="628" spans="1:30"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row>
    <row r="629" spans="1:30"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row>
    <row r="630" spans="1: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row>
    <row r="631" spans="1:30"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row>
    <row r="632" spans="1:30"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row>
    <row r="633" spans="1:30"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row>
    <row r="634" spans="1:30"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row>
    <row r="635" spans="1:30"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row>
    <row r="636" spans="1:30"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row>
    <row r="637" spans="1:30"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row>
    <row r="638" spans="1:30"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row>
    <row r="639" spans="1:30"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row>
    <row r="640" spans="1:3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row>
    <row r="641" spans="1:30"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row>
    <row r="642" spans="1:30"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row>
    <row r="643" spans="1:30"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row>
    <row r="644" spans="1:30"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row>
    <row r="645" spans="1:30"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row>
    <row r="646" spans="1:30"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row>
    <row r="647" spans="1:30"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row>
    <row r="648" spans="1:30"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row>
    <row r="649" spans="1:30"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row>
    <row r="650" spans="1:3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row>
    <row r="651" spans="1:30"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row>
    <row r="652" spans="1:30"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row>
    <row r="653" spans="1:30"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row>
    <row r="654" spans="1:30"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row>
    <row r="655" spans="1:30"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row>
    <row r="656" spans="1:30"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row>
    <row r="657" spans="1:30"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row>
    <row r="658" spans="1:30"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row>
    <row r="659" spans="1:30"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row>
    <row r="660" spans="1:3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row>
    <row r="661" spans="1:30"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row>
    <row r="662" spans="1:30"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row>
    <row r="663" spans="1:30"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row>
    <row r="664" spans="1:30"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row>
    <row r="665" spans="1:30"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row>
    <row r="666" spans="1:30"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row>
    <row r="667" spans="1:30"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row>
    <row r="668" spans="1:30"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row>
    <row r="669" spans="1:30"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row>
    <row r="670" spans="1:3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row>
    <row r="671" spans="1:30"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row>
    <row r="672" spans="1:30"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row>
    <row r="673" spans="1:30"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row>
    <row r="674" spans="1:30"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row>
    <row r="675" spans="1:30"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row>
    <row r="676" spans="1:30"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row>
    <row r="677" spans="1:30"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row>
    <row r="678" spans="1:30"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row>
    <row r="679" spans="1:30"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row>
    <row r="680" spans="1:3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row>
    <row r="681" spans="1:30"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row>
    <row r="682" spans="1:30"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row>
    <row r="683" spans="1:30"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row>
    <row r="684" spans="1:30"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row>
    <row r="685" spans="1:30"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row>
    <row r="686" spans="1:30"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row>
    <row r="687" spans="1:30"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row>
    <row r="688" spans="1:30"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row>
    <row r="689" spans="1:30"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row>
    <row r="690" spans="1:3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row>
    <row r="691" spans="1:30"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row>
    <row r="692" spans="1:30"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row>
    <row r="693" spans="1:30"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row>
    <row r="694" spans="1:30"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row>
    <row r="695" spans="1:30"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row>
    <row r="696" spans="1:30"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row>
    <row r="697" spans="1:30"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row>
    <row r="698" spans="1:30"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row>
    <row r="699" spans="1:30"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row>
    <row r="700" spans="1:3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row>
    <row r="701" spans="1:30"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row>
    <row r="702" spans="1:30"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row>
    <row r="703" spans="1:30"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row>
    <row r="704" spans="1:30"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row>
    <row r="705" spans="1:30"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row>
    <row r="706" spans="1:30"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row>
    <row r="707" spans="1:30"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row>
    <row r="708" spans="1:30"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row>
    <row r="709" spans="1:30"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row>
    <row r="710" spans="1:3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row>
    <row r="711" spans="1:30"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row>
    <row r="712" spans="1:30"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row>
    <row r="713" spans="1:30"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row>
    <row r="714" spans="1:30"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row>
    <row r="715" spans="1:30"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row>
    <row r="716" spans="1:30"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row>
    <row r="717" spans="1:30"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row>
    <row r="718" spans="1:30"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row>
    <row r="719" spans="1:30"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row>
    <row r="720" spans="1:3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row>
    <row r="721" spans="1:30"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row>
    <row r="722" spans="1:30"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row>
    <row r="723" spans="1:30"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row>
    <row r="724" spans="1:30"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row>
    <row r="725" spans="1:30"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row>
    <row r="726" spans="1:30"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row>
    <row r="727" spans="1:30"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row>
    <row r="728" spans="1:30"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row>
    <row r="729" spans="1:30"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row>
    <row r="730" spans="1: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row>
    <row r="731" spans="1:30"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row>
    <row r="732" spans="1:30"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row>
    <row r="733" spans="1:30"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row>
    <row r="734" spans="1:30"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row>
    <row r="735" spans="1:30"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row>
    <row r="736" spans="1:30"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row>
    <row r="737" spans="1:30"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row>
    <row r="738" spans="1:30"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row>
    <row r="739" spans="1:30"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row>
    <row r="740" spans="1:3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row>
    <row r="741" spans="1:30"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row>
    <row r="742" spans="1:30"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row>
    <row r="743" spans="1:30"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row>
    <row r="744" spans="1:30"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row>
    <row r="745" spans="1:30"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row>
    <row r="746" spans="1:30"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row>
    <row r="747" spans="1:30"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row>
    <row r="748" spans="1:30"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row>
    <row r="749" spans="1:30"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row>
    <row r="750" spans="1:3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row>
    <row r="751" spans="1:30"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row>
    <row r="752" spans="1:30"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row>
    <row r="753" spans="1:30"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row>
    <row r="754" spans="1:30"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row>
    <row r="755" spans="1:30"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row>
    <row r="756" spans="1:30"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row>
    <row r="757" spans="1:30"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row>
    <row r="758" spans="1:30"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row>
    <row r="759" spans="1:30"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row>
    <row r="760" spans="1:3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row>
    <row r="761" spans="1:30"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row>
    <row r="762" spans="1:30"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row>
    <row r="763" spans="1:30"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row>
    <row r="764" spans="1:30"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row>
    <row r="765" spans="1:30"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row>
    <row r="766" spans="1:30"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row>
    <row r="767" spans="1:30"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row>
    <row r="768" spans="1:30"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row>
    <row r="769" spans="1:30"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row>
    <row r="770" spans="1:3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row>
    <row r="771" spans="1:30"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row>
    <row r="772" spans="1:30"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row>
    <row r="773" spans="1:30"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row>
    <row r="774" spans="1:30"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row>
    <row r="775" spans="1:30"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row>
    <row r="776" spans="1:30"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row>
    <row r="777" spans="1:30"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row>
    <row r="778" spans="1:30"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row>
    <row r="779" spans="1:30"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row>
    <row r="780" spans="1:3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row>
    <row r="781" spans="1:30"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row>
    <row r="782" spans="1:30"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row>
    <row r="783" spans="1:30"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row>
    <row r="784" spans="1:30"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row>
    <row r="785" spans="1:30"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row>
    <row r="786" spans="1:30"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row>
    <row r="787" spans="1:30"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row>
    <row r="788" spans="1:30"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row>
    <row r="789" spans="1:30"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row>
    <row r="790" spans="1:3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row>
    <row r="791" spans="1:30"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row>
    <row r="792" spans="1:30"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row>
    <row r="793" spans="1:30"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row>
    <row r="794" spans="1:30"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row>
    <row r="795" spans="1:30"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row>
    <row r="796" spans="1:30"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row>
    <row r="797" spans="1:30"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row>
    <row r="798" spans="1:30"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row>
    <row r="799" spans="1:30"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row>
    <row r="800" spans="1:3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row>
    <row r="801" spans="1:30"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row>
    <row r="802" spans="1:30"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row>
    <row r="803" spans="1:30"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row>
    <row r="804" spans="1:30"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row>
    <row r="805" spans="1:30"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row>
    <row r="806" spans="1:30"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row>
    <row r="807" spans="1:30"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row>
    <row r="808" spans="1:30"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row>
    <row r="809" spans="1:30"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row>
    <row r="810" spans="1:3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row>
    <row r="811" spans="1:30"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row>
    <row r="812" spans="1:30"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row>
    <row r="813" spans="1:30"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row>
    <row r="814" spans="1:30"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row>
    <row r="815" spans="1:30"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row>
    <row r="816" spans="1:30"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row>
    <row r="817" spans="1:30"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row>
    <row r="818" spans="1:30"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row>
    <row r="819" spans="1:30"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row>
    <row r="820" spans="1:3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row>
    <row r="821" spans="1:30"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row>
    <row r="822" spans="1:30"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row>
    <row r="823" spans="1:30"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row>
    <row r="824" spans="1:30"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row>
    <row r="825" spans="1:30"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row>
    <row r="826" spans="1:30"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row>
    <row r="827" spans="1:30"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row>
    <row r="828" spans="1:30"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row>
    <row r="829" spans="1:30"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row>
    <row r="830" spans="1: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row>
    <row r="831" spans="1:30"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row>
    <row r="832" spans="1:30"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row>
    <row r="833" spans="1:30"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row>
    <row r="834" spans="1:30"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row>
    <row r="835" spans="1:30"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row>
    <row r="836" spans="1:30"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row>
    <row r="837" spans="1:30"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row>
    <row r="838" spans="1:30"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row>
    <row r="839" spans="1:30"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row>
    <row r="840" spans="1:3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row>
    <row r="841" spans="1:30"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row>
    <row r="842" spans="1:30"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row>
    <row r="843" spans="1:30"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row>
    <row r="844" spans="1:30"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row>
    <row r="845" spans="1:30"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row>
    <row r="846" spans="1:30"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row>
    <row r="847" spans="1:30"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row>
    <row r="848" spans="1:30"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row>
    <row r="849" spans="1:30"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row>
    <row r="850" spans="1:3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row>
    <row r="851" spans="1:30"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row>
    <row r="852" spans="1:30"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row>
    <row r="853" spans="1:30"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row>
    <row r="854" spans="1:30"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row>
    <row r="855" spans="1:30"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row>
    <row r="856" spans="1:30"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row>
    <row r="857" spans="1:30"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row>
    <row r="858" spans="1:30"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row>
    <row r="859" spans="1:30"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row>
    <row r="860" spans="1:3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row>
    <row r="861" spans="1:30"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row>
    <row r="862" spans="1:30"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row>
    <row r="863" spans="1:30"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row>
    <row r="864" spans="1:30"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row>
    <row r="865" spans="1:30"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row>
    <row r="866" spans="1:30"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row>
    <row r="867" spans="1:30"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row>
    <row r="868" spans="1:30"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row>
    <row r="869" spans="1:30"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row>
    <row r="870" spans="1:3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row>
    <row r="871" spans="1:30"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row>
    <row r="872" spans="1:30"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row>
    <row r="873" spans="1:30"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row>
    <row r="874" spans="1:30"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row>
    <row r="875" spans="1:30"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row>
    <row r="876" spans="1:30"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row>
    <row r="877" spans="1:30"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row>
    <row r="878" spans="1:30"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row>
    <row r="879" spans="1:30"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row>
    <row r="880" spans="1:3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row>
    <row r="881" spans="1:30"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row>
    <row r="882" spans="1:30"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row>
    <row r="883" spans="1:30"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row>
    <row r="884" spans="1:30"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row>
    <row r="885" spans="1:30"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row>
    <row r="886" spans="1:30"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row>
    <row r="887" spans="1:30"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row>
    <row r="888" spans="1:30"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row>
    <row r="889" spans="1:30"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row>
    <row r="890" spans="1:3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row>
    <row r="891" spans="1:30"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row>
    <row r="892" spans="1:30"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row>
    <row r="893" spans="1:30"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row>
    <row r="894" spans="1:30"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row>
    <row r="895" spans="1:30"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row>
    <row r="896" spans="1:30"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row>
    <row r="897" spans="1:30"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row>
    <row r="898" spans="1:30"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row>
    <row r="899" spans="1:30"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row>
    <row r="900" spans="1:3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row>
    <row r="901" spans="1:30"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row>
    <row r="902" spans="1:30"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row>
    <row r="903" spans="1:30"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row>
    <row r="904" spans="1:30"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row>
    <row r="905" spans="1:30"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row>
    <row r="906" spans="1:30"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row>
    <row r="907" spans="1:30"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row>
    <row r="908" spans="1:30"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row>
    <row r="909" spans="1:30"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row>
    <row r="910" spans="1:3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row>
    <row r="911" spans="1:30"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row>
    <row r="912" spans="1:30"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row>
    <row r="913" spans="1:30"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row>
    <row r="914" spans="1:30"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row>
    <row r="915" spans="1:30"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row>
    <row r="916" spans="1:30"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row>
    <row r="917" spans="1:30"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row>
    <row r="918" spans="1:30"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row>
    <row r="919" spans="1:30"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row>
    <row r="920" spans="1:3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row>
    <row r="921" spans="1:30"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row>
    <row r="922" spans="1:30"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row>
    <row r="923" spans="1:30"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row>
    <row r="924" spans="1:30"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row>
    <row r="925" spans="1:30"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row>
    <row r="926" spans="1:30"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row>
    <row r="927" spans="1:30"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row>
    <row r="928" spans="1:30"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row>
    <row r="929" spans="1:30"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row>
    <row r="930" spans="1: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row>
    <row r="931" spans="1:30"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row>
    <row r="932" spans="1:30"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row>
    <row r="933" spans="1:30"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row>
    <row r="934" spans="1:30"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row>
    <row r="935" spans="1:30"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row>
    <row r="936" spans="1:30"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row>
    <row r="937" spans="1:30"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row>
    <row r="938" spans="1:30"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row>
    <row r="939" spans="1:30"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row>
    <row r="940" spans="1:3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row>
    <row r="941" spans="1:30"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row>
    <row r="942" spans="1:30"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row>
    <row r="943" spans="1:30"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row>
    <row r="944" spans="1:30"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row>
    <row r="945" spans="1:30"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row>
    <row r="946" spans="1:30"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row>
    <row r="947" spans="1:30"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row>
    <row r="948" spans="1:30"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row>
    <row r="949" spans="1:30"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row>
    <row r="950" spans="1:3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row>
    <row r="951" spans="1:30"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row>
    <row r="952" spans="1:30"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row>
    <row r="953" spans="1:30"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row>
    <row r="954" spans="1:30"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row>
    <row r="955" spans="1:30"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row>
    <row r="956" spans="1:30"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row>
    <row r="957" spans="1:30"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row>
    <row r="958" spans="1:30"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row>
    <row r="959" spans="1:30"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row>
    <row r="960" spans="1:3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row>
    <row r="961" spans="1:30"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row>
    <row r="962" spans="1:30"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row>
    <row r="963" spans="1:30"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row>
    <row r="964" spans="1:30"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row>
    <row r="965" spans="1:30"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row>
    <row r="966" spans="1:30"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row>
    <row r="967" spans="1:30"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row>
    <row r="968" spans="1:30"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row>
    <row r="969" spans="1:30"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row>
    <row r="970" spans="1:3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row>
    <row r="971" spans="1:30"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row>
    <row r="972" spans="1:30"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row>
    <row r="973" spans="1:30"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row>
    <row r="974" spans="1:30"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row>
    <row r="975" spans="1:30"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row>
    <row r="976" spans="1:30"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row>
    <row r="977" spans="1:30"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row>
    <row r="978" spans="1:30"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row>
    <row r="979" spans="1:30"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row>
    <row r="980" spans="1:3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row>
    <row r="981" spans="1:30"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row>
    <row r="982" spans="1:30"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row>
    <row r="983" spans="1:30"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row>
    <row r="984" spans="1:30"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row>
    <row r="985" spans="1:30"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row>
    <row r="986" spans="1:30"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row>
    <row r="987" spans="1:30"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row>
    <row r="988" spans="1:30"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row>
    <row r="989" spans="1:30"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row>
    <row r="990" spans="1:3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row>
    <row r="991" spans="1:30"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row>
    <row r="992" spans="1:30"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row>
    <row r="993" spans="1:30"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row>
    <row r="994" spans="1:30"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row>
    <row r="995" spans="1:30"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row>
    <row r="996" spans="1:30"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row>
    <row r="997" spans="1:30"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row>
    <row r="998" spans="1:30"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row>
    <row r="999" spans="1:30"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row>
    <row r="1000" spans="1:3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row>
  </sheetData>
  <mergeCells count="26">
    <mergeCell ref="O10:R10"/>
    <mergeCell ref="S10:V10"/>
    <mergeCell ref="A1:AD1"/>
    <mergeCell ref="A4:C4"/>
    <mergeCell ref="D4:I4"/>
    <mergeCell ref="A5:C5"/>
    <mergeCell ref="D5:I5"/>
    <mergeCell ref="A7:AA7"/>
    <mergeCell ref="C10:F10"/>
    <mergeCell ref="G10:J10"/>
    <mergeCell ref="K10:N10"/>
    <mergeCell ref="A28:N28"/>
    <mergeCell ref="A29:Q29"/>
    <mergeCell ref="C31:D31"/>
    <mergeCell ref="E31:F31"/>
    <mergeCell ref="G31:H31"/>
    <mergeCell ref="K52:L52"/>
    <mergeCell ref="M52:N52"/>
    <mergeCell ref="A59:Q59"/>
    <mergeCell ref="I31:J31"/>
    <mergeCell ref="A50:AD50"/>
    <mergeCell ref="A51:Q51"/>
    <mergeCell ref="C52:D52"/>
    <mergeCell ref="E52:F52"/>
    <mergeCell ref="G52:H52"/>
    <mergeCell ref="I52:J52"/>
  </mergeCells>
  <printOptions horizontalCentered="1"/>
  <pageMargins left="0.39370078740157483" right="0.39370078740157483" top="0.39370078740157483" bottom="0.39370078740157483" header="0" footer="0"/>
  <pageSetup orientation="landscape"/>
  <headerFooter>
    <oddFooter>&amp;L&amp;F&amp;C&amp;D&amp;R&amp;P</oddFooter>
  </headerFooter>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topLeftCell="A62" workbookViewId="0"/>
  </sheetViews>
  <sheetFormatPr defaultColWidth="14.42578125" defaultRowHeight="15" customHeight="1"/>
  <cols>
    <col min="1" max="2" width="8.7109375" customWidth="1"/>
    <col min="3" max="11" width="15.7109375" customWidth="1"/>
    <col min="12" max="26" width="10.7109375" customWidth="1"/>
  </cols>
  <sheetData>
    <row r="1" spans="1:26" ht="24.75" customHeight="1">
      <c r="A1" s="209" t="s">
        <v>0</v>
      </c>
      <c r="B1" s="252"/>
      <c r="C1" s="252"/>
      <c r="D1" s="252"/>
      <c r="E1" s="252"/>
      <c r="F1" s="252"/>
      <c r="G1" s="252"/>
      <c r="H1" s="252"/>
      <c r="I1" s="252"/>
      <c r="J1" s="252"/>
      <c r="K1" s="122"/>
      <c r="L1" s="123"/>
      <c r="M1" s="123"/>
      <c r="N1" s="123"/>
      <c r="O1" s="123"/>
      <c r="P1" s="123"/>
      <c r="Q1" s="123"/>
      <c r="R1" s="123"/>
      <c r="S1" s="123"/>
      <c r="T1" s="123"/>
      <c r="U1" s="123"/>
      <c r="V1" s="123"/>
      <c r="W1" s="123"/>
      <c r="X1" s="123"/>
      <c r="Y1" s="123"/>
      <c r="Z1" s="123"/>
    </row>
    <row r="2" spans="1:26" ht="24.75" customHeight="1">
      <c r="A2" s="209" t="s">
        <v>1</v>
      </c>
      <c r="B2" s="252"/>
      <c r="C2" s="252"/>
      <c r="D2" s="252"/>
      <c r="E2" s="252"/>
      <c r="F2" s="252"/>
      <c r="G2" s="252"/>
      <c r="H2" s="252"/>
      <c r="I2" s="252"/>
      <c r="J2" s="252"/>
      <c r="K2" s="122"/>
      <c r="L2" s="123"/>
      <c r="M2" s="123"/>
      <c r="N2" s="123"/>
      <c r="O2" s="123"/>
      <c r="P2" s="123"/>
      <c r="Q2" s="123"/>
      <c r="R2" s="123"/>
      <c r="S2" s="123"/>
      <c r="T2" s="123"/>
      <c r="U2" s="123"/>
      <c r="V2" s="123"/>
      <c r="W2" s="123"/>
      <c r="X2" s="123"/>
      <c r="Y2" s="123"/>
      <c r="Z2" s="123"/>
    </row>
    <row r="3" spans="1:26" ht="15.75" customHeight="1">
      <c r="A3" s="124"/>
      <c r="B3" s="124"/>
      <c r="C3" s="124"/>
      <c r="D3" s="124"/>
      <c r="E3" s="124"/>
      <c r="F3" s="124"/>
      <c r="G3" s="124"/>
      <c r="H3" s="124"/>
      <c r="I3" s="124"/>
      <c r="J3" s="124"/>
      <c r="K3" s="124"/>
      <c r="L3" s="123"/>
      <c r="M3" s="123"/>
      <c r="N3" s="123"/>
      <c r="O3" s="123"/>
      <c r="P3" s="123"/>
      <c r="Q3" s="123"/>
      <c r="R3" s="123"/>
      <c r="S3" s="123"/>
      <c r="T3" s="123"/>
      <c r="U3" s="123"/>
      <c r="V3" s="123"/>
      <c r="W3" s="123"/>
      <c r="X3" s="123"/>
      <c r="Y3" s="123"/>
      <c r="Z3" s="123"/>
    </row>
    <row r="4" spans="1:26" ht="36.75" customHeight="1">
      <c r="A4" s="204" t="s">
        <v>2</v>
      </c>
      <c r="B4" s="252"/>
      <c r="C4" s="252"/>
      <c r="D4" s="252"/>
      <c r="E4" s="252"/>
      <c r="F4" s="252"/>
      <c r="G4" s="252"/>
      <c r="H4" s="252"/>
      <c r="I4" s="252"/>
      <c r="J4" s="252"/>
      <c r="K4" s="125"/>
      <c r="L4" s="123"/>
      <c r="M4" s="123"/>
      <c r="N4" s="123"/>
      <c r="O4" s="123"/>
      <c r="P4" s="123"/>
      <c r="Q4" s="123"/>
      <c r="R4" s="123"/>
      <c r="S4" s="123"/>
      <c r="T4" s="123"/>
      <c r="U4" s="123"/>
      <c r="V4" s="123"/>
      <c r="W4" s="123"/>
      <c r="X4" s="123"/>
      <c r="Y4" s="123"/>
      <c r="Z4" s="123"/>
    </row>
    <row r="5" spans="1:26" ht="15.75" customHeight="1">
      <c r="A5" s="123"/>
      <c r="B5" s="123"/>
      <c r="C5" s="123"/>
      <c r="D5" s="123"/>
      <c r="E5" s="123"/>
      <c r="F5" s="123"/>
      <c r="G5" s="123"/>
      <c r="H5" s="123"/>
      <c r="I5" s="123"/>
      <c r="J5" s="123"/>
      <c r="K5" s="123"/>
      <c r="L5" s="123"/>
      <c r="M5" s="123"/>
      <c r="N5" s="123"/>
      <c r="O5" s="123"/>
      <c r="P5" s="123"/>
      <c r="Q5" s="123"/>
      <c r="R5" s="123"/>
      <c r="S5" s="123"/>
      <c r="T5" s="123"/>
      <c r="U5" s="123"/>
      <c r="V5" s="123"/>
      <c r="W5" s="123"/>
      <c r="X5" s="123"/>
      <c r="Y5" s="123"/>
      <c r="Z5" s="123"/>
    </row>
    <row r="6" spans="1:26" ht="19.5" customHeight="1">
      <c r="A6" s="126" t="s">
        <v>3</v>
      </c>
      <c r="B6" s="127"/>
      <c r="C6" s="127"/>
      <c r="D6" s="127"/>
      <c r="E6" s="127"/>
      <c r="F6" s="127"/>
      <c r="G6" s="127"/>
      <c r="H6" s="127"/>
      <c r="I6" s="127"/>
      <c r="J6" s="127"/>
      <c r="K6" s="127"/>
      <c r="L6" s="123"/>
      <c r="M6" s="123"/>
      <c r="N6" s="123"/>
      <c r="O6" s="123"/>
      <c r="P6" s="123"/>
      <c r="Q6" s="123"/>
      <c r="R6" s="123"/>
      <c r="S6" s="123"/>
      <c r="T6" s="123"/>
      <c r="U6" s="123"/>
      <c r="V6" s="123"/>
      <c r="W6" s="123"/>
      <c r="X6" s="123"/>
      <c r="Y6" s="123"/>
      <c r="Z6" s="123"/>
    </row>
    <row r="7" spans="1:26" ht="19.5" customHeight="1">
      <c r="A7" s="127"/>
      <c r="B7" s="127"/>
      <c r="C7" s="127"/>
      <c r="D7" s="127"/>
      <c r="E7" s="127"/>
      <c r="F7" s="127"/>
      <c r="G7" s="127"/>
      <c r="H7" s="127"/>
      <c r="I7" s="127"/>
      <c r="J7" s="127"/>
      <c r="K7" s="127"/>
      <c r="L7" s="123"/>
      <c r="M7" s="123"/>
      <c r="N7" s="123"/>
      <c r="O7" s="123"/>
      <c r="P7" s="123"/>
      <c r="Q7" s="123"/>
      <c r="R7" s="123"/>
      <c r="S7" s="123"/>
      <c r="T7" s="123"/>
      <c r="U7" s="123"/>
      <c r="V7" s="123"/>
      <c r="W7" s="123"/>
      <c r="X7" s="123"/>
      <c r="Y7" s="123"/>
      <c r="Z7" s="123"/>
    </row>
    <row r="8" spans="1:26" ht="15" customHeight="1">
      <c r="A8" s="128">
        <v>1</v>
      </c>
      <c r="B8" s="129" t="s">
        <v>4</v>
      </c>
      <c r="C8" s="127"/>
      <c r="D8" s="208"/>
      <c r="E8" s="252"/>
      <c r="F8" s="252"/>
      <c r="G8" s="252"/>
      <c r="H8" s="252"/>
      <c r="I8" s="252"/>
      <c r="J8" s="252"/>
      <c r="K8" s="127"/>
      <c r="L8" s="123"/>
      <c r="M8" s="123"/>
      <c r="N8" s="123"/>
      <c r="O8" s="123"/>
      <c r="P8" s="123"/>
      <c r="Q8" s="123"/>
      <c r="R8" s="123"/>
      <c r="S8" s="123"/>
      <c r="T8" s="123"/>
      <c r="U8" s="123"/>
      <c r="V8" s="123"/>
      <c r="W8" s="123"/>
      <c r="X8" s="123"/>
      <c r="Y8" s="123"/>
      <c r="Z8" s="123"/>
    </row>
    <row r="9" spans="1:26" ht="15" customHeight="1">
      <c r="A9" s="128">
        <v>2</v>
      </c>
      <c r="B9" s="129" t="s">
        <v>5</v>
      </c>
      <c r="C9" s="127"/>
      <c r="D9" s="125"/>
      <c r="E9" s="125"/>
      <c r="F9" s="125"/>
      <c r="G9" s="125"/>
      <c r="H9" s="125"/>
      <c r="I9" s="125"/>
      <c r="J9" s="125"/>
      <c r="K9" s="127"/>
      <c r="L9" s="123"/>
      <c r="M9" s="123"/>
      <c r="N9" s="123"/>
      <c r="O9" s="123"/>
      <c r="P9" s="123"/>
      <c r="Q9" s="123"/>
      <c r="R9" s="123"/>
      <c r="S9" s="123"/>
      <c r="T9" s="123"/>
      <c r="U9" s="123"/>
      <c r="V9" s="123"/>
      <c r="W9" s="123"/>
      <c r="X9" s="123"/>
      <c r="Y9" s="123"/>
      <c r="Z9" s="123"/>
    </row>
    <row r="10" spans="1:26" ht="15" customHeight="1">
      <c r="A10" s="128">
        <v>3</v>
      </c>
      <c r="B10" s="129" t="s">
        <v>6</v>
      </c>
      <c r="C10" s="127"/>
      <c r="D10" s="208"/>
      <c r="E10" s="252"/>
      <c r="F10" s="252"/>
      <c r="G10" s="252"/>
      <c r="H10" s="252"/>
      <c r="I10" s="252"/>
      <c r="J10" s="252"/>
      <c r="K10" s="127"/>
      <c r="L10" s="123"/>
      <c r="M10" s="123"/>
      <c r="N10" s="123"/>
      <c r="O10" s="123"/>
      <c r="P10" s="123"/>
      <c r="Q10" s="123"/>
      <c r="R10" s="123"/>
      <c r="S10" s="123"/>
      <c r="T10" s="123"/>
      <c r="U10" s="123"/>
      <c r="V10" s="123"/>
      <c r="W10" s="123"/>
      <c r="X10" s="123"/>
      <c r="Y10" s="123"/>
      <c r="Z10" s="123"/>
    </row>
    <row r="11" spans="1:26" ht="15" customHeight="1">
      <c r="A11" s="128">
        <v>4</v>
      </c>
      <c r="B11" s="129" t="s">
        <v>7</v>
      </c>
      <c r="C11" s="127"/>
      <c r="D11" s="208"/>
      <c r="E11" s="252"/>
      <c r="F11" s="252"/>
      <c r="G11" s="252"/>
      <c r="H11" s="252"/>
      <c r="I11" s="252"/>
      <c r="J11" s="252"/>
      <c r="K11" s="127"/>
      <c r="L11" s="123"/>
      <c r="M11" s="123"/>
      <c r="N11" s="123"/>
      <c r="O11" s="123"/>
      <c r="P11" s="123"/>
      <c r="Q11" s="123"/>
      <c r="R11" s="123"/>
      <c r="S11" s="123"/>
      <c r="T11" s="123"/>
      <c r="U11" s="123"/>
      <c r="V11" s="123"/>
      <c r="W11" s="123"/>
      <c r="X11" s="123"/>
      <c r="Y11" s="123"/>
      <c r="Z11" s="123"/>
    </row>
    <row r="12" spans="1:26" ht="15" customHeight="1">
      <c r="A12" s="128">
        <v>5</v>
      </c>
      <c r="B12" s="129" t="s">
        <v>8</v>
      </c>
      <c r="C12" s="127"/>
      <c r="D12" s="208"/>
      <c r="E12" s="252"/>
      <c r="F12" s="252"/>
      <c r="G12" s="252"/>
      <c r="H12" s="252"/>
      <c r="I12" s="252"/>
      <c r="J12" s="252"/>
      <c r="K12" s="127"/>
      <c r="L12" s="123"/>
      <c r="M12" s="123"/>
      <c r="N12" s="123"/>
      <c r="O12" s="123"/>
      <c r="P12" s="123"/>
      <c r="Q12" s="123"/>
      <c r="R12" s="123"/>
      <c r="S12" s="123"/>
      <c r="T12" s="123"/>
      <c r="U12" s="123"/>
      <c r="V12" s="123"/>
      <c r="W12" s="123"/>
      <c r="X12" s="123"/>
      <c r="Y12" s="123"/>
      <c r="Z12" s="123"/>
    </row>
    <row r="13" spans="1:26" ht="15" customHeight="1">
      <c r="A13" s="128">
        <v>6</v>
      </c>
      <c r="B13" s="129" t="s">
        <v>9</v>
      </c>
      <c r="C13" s="127"/>
      <c r="D13" s="208"/>
      <c r="E13" s="252"/>
      <c r="F13" s="252"/>
      <c r="G13" s="252"/>
      <c r="H13" s="252"/>
      <c r="I13" s="252"/>
      <c r="J13" s="252"/>
      <c r="K13" s="127"/>
      <c r="L13" s="123"/>
      <c r="M13" s="123"/>
      <c r="N13" s="123"/>
      <c r="O13" s="123"/>
      <c r="P13" s="123"/>
      <c r="Q13" s="123"/>
      <c r="R13" s="123"/>
      <c r="S13" s="123"/>
      <c r="T13" s="123"/>
      <c r="U13" s="123"/>
      <c r="V13" s="123"/>
      <c r="W13" s="123"/>
      <c r="X13" s="123"/>
      <c r="Y13" s="123"/>
      <c r="Z13" s="123"/>
    </row>
    <row r="14" spans="1:26" ht="15" customHeight="1">
      <c r="A14" s="128">
        <v>7</v>
      </c>
      <c r="B14" s="129" t="s">
        <v>10</v>
      </c>
      <c r="C14" s="127"/>
      <c r="D14" s="208"/>
      <c r="E14" s="252"/>
      <c r="F14" s="252"/>
      <c r="G14" s="252"/>
      <c r="H14" s="252"/>
      <c r="I14" s="252"/>
      <c r="J14" s="252"/>
      <c r="K14" s="127"/>
      <c r="L14" s="123"/>
      <c r="M14" s="123"/>
      <c r="N14" s="123"/>
      <c r="O14" s="123"/>
      <c r="P14" s="123"/>
      <c r="Q14" s="123"/>
      <c r="R14" s="123"/>
      <c r="S14" s="123"/>
      <c r="T14" s="123"/>
      <c r="U14" s="123"/>
      <c r="V14" s="123"/>
      <c r="W14" s="123"/>
      <c r="X14" s="123"/>
      <c r="Y14" s="123"/>
      <c r="Z14" s="123"/>
    </row>
    <row r="15" spans="1:26" ht="15" customHeight="1">
      <c r="A15" s="128">
        <v>8</v>
      </c>
      <c r="B15" s="129" t="s">
        <v>11</v>
      </c>
      <c r="C15" s="127"/>
      <c r="D15" s="208"/>
      <c r="E15" s="252"/>
      <c r="F15" s="252"/>
      <c r="G15" s="252"/>
      <c r="H15" s="252"/>
      <c r="I15" s="252"/>
      <c r="J15" s="252"/>
      <c r="K15" s="127"/>
      <c r="L15" s="123"/>
      <c r="M15" s="123"/>
      <c r="N15" s="123"/>
      <c r="O15" s="123"/>
      <c r="P15" s="123"/>
      <c r="Q15" s="123"/>
      <c r="R15" s="123"/>
      <c r="S15" s="123"/>
      <c r="T15" s="123"/>
      <c r="U15" s="123"/>
      <c r="V15" s="123"/>
      <c r="W15" s="123"/>
      <c r="X15" s="123"/>
      <c r="Y15" s="123"/>
      <c r="Z15" s="123"/>
    </row>
    <row r="16" spans="1:26" ht="15" customHeight="1">
      <c r="A16" s="128">
        <v>9</v>
      </c>
      <c r="B16" s="129" t="s">
        <v>12</v>
      </c>
      <c r="C16" s="127"/>
      <c r="D16" s="208"/>
      <c r="E16" s="252"/>
      <c r="F16" s="252"/>
      <c r="G16" s="252"/>
      <c r="H16" s="252"/>
      <c r="I16" s="252"/>
      <c r="J16" s="252"/>
      <c r="K16" s="127"/>
      <c r="L16" s="123"/>
      <c r="M16" s="123"/>
      <c r="N16" s="123"/>
      <c r="O16" s="123"/>
      <c r="P16" s="123"/>
      <c r="Q16" s="123"/>
      <c r="R16" s="123"/>
      <c r="S16" s="123"/>
      <c r="T16" s="123"/>
      <c r="U16" s="123"/>
      <c r="V16" s="123"/>
      <c r="W16" s="123"/>
      <c r="X16" s="123"/>
      <c r="Y16" s="123"/>
      <c r="Z16" s="123"/>
    </row>
    <row r="17" spans="1:26" ht="15" customHeight="1">
      <c r="A17" s="128">
        <v>10</v>
      </c>
      <c r="B17" s="129" t="s">
        <v>13</v>
      </c>
      <c r="C17" s="127"/>
      <c r="D17" s="208"/>
      <c r="E17" s="252"/>
      <c r="F17" s="252"/>
      <c r="G17" s="252"/>
      <c r="H17" s="252"/>
      <c r="I17" s="252"/>
      <c r="J17" s="252"/>
      <c r="K17" s="127"/>
      <c r="L17" s="123"/>
      <c r="M17" s="123"/>
      <c r="N17" s="123"/>
      <c r="O17" s="123"/>
      <c r="P17" s="123"/>
      <c r="Q17" s="123"/>
      <c r="R17" s="123"/>
      <c r="S17" s="123"/>
      <c r="T17" s="123"/>
      <c r="U17" s="123"/>
      <c r="V17" s="123"/>
      <c r="W17" s="123"/>
      <c r="X17" s="123"/>
      <c r="Y17" s="123"/>
      <c r="Z17" s="123"/>
    </row>
    <row r="18" spans="1:26" ht="15" customHeight="1">
      <c r="A18" s="128">
        <v>11</v>
      </c>
      <c r="B18" s="129" t="s">
        <v>14</v>
      </c>
      <c r="C18" s="127"/>
      <c r="D18" s="208"/>
      <c r="E18" s="252"/>
      <c r="F18" s="252"/>
      <c r="G18" s="252"/>
      <c r="H18" s="252"/>
      <c r="I18" s="252"/>
      <c r="J18" s="252"/>
      <c r="K18" s="127"/>
      <c r="L18" s="123"/>
      <c r="M18" s="123"/>
      <c r="N18" s="123"/>
      <c r="O18" s="123"/>
      <c r="P18" s="123"/>
      <c r="Q18" s="123"/>
      <c r="R18" s="123"/>
      <c r="S18" s="123"/>
      <c r="T18" s="123"/>
      <c r="U18" s="123"/>
      <c r="V18" s="123"/>
      <c r="W18" s="123"/>
      <c r="X18" s="123"/>
      <c r="Y18" s="123"/>
      <c r="Z18" s="123"/>
    </row>
    <row r="19" spans="1:26" ht="15" customHeight="1">
      <c r="A19" s="128">
        <v>12</v>
      </c>
      <c r="B19" s="129" t="s">
        <v>15</v>
      </c>
      <c r="C19" s="127"/>
      <c r="D19" s="208"/>
      <c r="E19" s="252"/>
      <c r="F19" s="252"/>
      <c r="G19" s="252"/>
      <c r="H19" s="252"/>
      <c r="I19" s="252"/>
      <c r="J19" s="252"/>
      <c r="K19" s="127"/>
      <c r="L19" s="123"/>
      <c r="M19" s="123"/>
      <c r="N19" s="123"/>
      <c r="O19" s="123"/>
      <c r="P19" s="123"/>
      <c r="Q19" s="123"/>
      <c r="R19" s="123"/>
      <c r="S19" s="123"/>
      <c r="T19" s="123"/>
      <c r="U19" s="123"/>
      <c r="V19" s="123"/>
      <c r="W19" s="123"/>
      <c r="X19" s="123"/>
      <c r="Y19" s="123"/>
      <c r="Z19" s="123"/>
    </row>
    <row r="20" spans="1:26" ht="15" customHeight="1">
      <c r="A20" s="128">
        <v>13</v>
      </c>
      <c r="B20" s="129" t="s">
        <v>16</v>
      </c>
      <c r="C20" s="127"/>
      <c r="D20" s="208"/>
      <c r="E20" s="252"/>
      <c r="F20" s="252"/>
      <c r="G20" s="252"/>
      <c r="H20" s="252"/>
      <c r="I20" s="252"/>
      <c r="J20" s="252"/>
      <c r="K20" s="127"/>
      <c r="L20" s="123"/>
      <c r="M20" s="123"/>
      <c r="N20" s="123"/>
      <c r="O20" s="123"/>
      <c r="P20" s="123"/>
      <c r="Q20" s="123"/>
      <c r="R20" s="123"/>
      <c r="S20" s="123"/>
      <c r="T20" s="123"/>
      <c r="U20" s="123"/>
      <c r="V20" s="123"/>
      <c r="W20" s="123"/>
      <c r="X20" s="123"/>
      <c r="Y20" s="123"/>
      <c r="Z20" s="123"/>
    </row>
    <row r="21" spans="1:26" ht="15" customHeight="1">
      <c r="A21" s="128">
        <v>14</v>
      </c>
      <c r="B21" s="129" t="s">
        <v>17</v>
      </c>
      <c r="C21" s="127"/>
      <c r="D21" s="208"/>
      <c r="E21" s="252"/>
      <c r="F21" s="252"/>
      <c r="G21" s="252"/>
      <c r="H21" s="252"/>
      <c r="I21" s="252"/>
      <c r="J21" s="252"/>
      <c r="K21" s="127"/>
      <c r="L21" s="123"/>
      <c r="M21" s="123"/>
      <c r="N21" s="123"/>
      <c r="O21" s="123"/>
      <c r="P21" s="123"/>
      <c r="Q21" s="123"/>
      <c r="R21" s="123"/>
      <c r="S21" s="123"/>
      <c r="T21" s="123"/>
      <c r="U21" s="123"/>
      <c r="V21" s="123"/>
      <c r="W21" s="123"/>
      <c r="X21" s="123"/>
      <c r="Y21" s="123"/>
      <c r="Z21" s="123"/>
    </row>
    <row r="22" spans="1:26" ht="15" customHeight="1">
      <c r="A22" s="128">
        <v>15</v>
      </c>
      <c r="B22" s="129" t="s">
        <v>18</v>
      </c>
      <c r="C22" s="127"/>
      <c r="D22" s="208"/>
      <c r="E22" s="252"/>
      <c r="F22" s="252"/>
      <c r="G22" s="252"/>
      <c r="H22" s="252"/>
      <c r="I22" s="252"/>
      <c r="J22" s="252"/>
      <c r="K22" s="127"/>
      <c r="L22" s="123"/>
      <c r="M22" s="123"/>
      <c r="N22" s="123"/>
      <c r="O22" s="123"/>
      <c r="P22" s="123"/>
      <c r="Q22" s="123"/>
      <c r="R22" s="123"/>
      <c r="S22" s="123"/>
      <c r="T22" s="123"/>
      <c r="U22" s="123"/>
      <c r="V22" s="123"/>
      <c r="W22" s="123"/>
      <c r="X22" s="123"/>
      <c r="Y22" s="123"/>
      <c r="Z22" s="123"/>
    </row>
    <row r="23" spans="1:26" ht="15" customHeight="1">
      <c r="A23" s="128">
        <v>16</v>
      </c>
      <c r="B23" s="129" t="s">
        <v>19</v>
      </c>
      <c r="C23" s="127"/>
      <c r="D23" s="208"/>
      <c r="E23" s="252"/>
      <c r="F23" s="252"/>
      <c r="G23" s="252"/>
      <c r="H23" s="252"/>
      <c r="I23" s="252"/>
      <c r="J23" s="252"/>
      <c r="K23" s="127"/>
      <c r="L23" s="123"/>
      <c r="M23" s="123"/>
      <c r="N23" s="123"/>
      <c r="O23" s="123"/>
      <c r="P23" s="123"/>
      <c r="Q23" s="123"/>
      <c r="R23" s="123"/>
      <c r="S23" s="123"/>
      <c r="T23" s="123"/>
      <c r="U23" s="123"/>
      <c r="V23" s="123"/>
      <c r="W23" s="123"/>
      <c r="X23" s="123"/>
      <c r="Y23" s="123"/>
      <c r="Z23" s="123"/>
    </row>
    <row r="24" spans="1:26" ht="15" customHeight="1">
      <c r="A24" s="128"/>
      <c r="B24" s="129"/>
      <c r="C24" s="127"/>
      <c r="D24" s="127"/>
      <c r="E24" s="127"/>
      <c r="F24" s="127"/>
      <c r="G24" s="127"/>
      <c r="H24" s="127"/>
      <c r="I24" s="127"/>
      <c r="J24" s="127"/>
      <c r="K24" s="127"/>
      <c r="L24" s="123"/>
      <c r="M24" s="123"/>
      <c r="N24" s="123"/>
      <c r="O24" s="123"/>
      <c r="P24" s="123"/>
      <c r="Q24" s="123"/>
      <c r="R24" s="123"/>
      <c r="S24" s="123"/>
      <c r="T24" s="123"/>
      <c r="U24" s="123"/>
      <c r="V24" s="123"/>
      <c r="W24" s="123"/>
      <c r="X24" s="123"/>
      <c r="Y24" s="123"/>
      <c r="Z24" s="123"/>
    </row>
    <row r="25" spans="1:26" ht="15" customHeight="1">
      <c r="A25" s="128"/>
      <c r="B25" s="129"/>
      <c r="C25" s="127"/>
      <c r="D25" s="127"/>
      <c r="E25" s="127"/>
      <c r="F25" s="127"/>
      <c r="G25" s="127"/>
      <c r="H25" s="127"/>
      <c r="I25" s="127"/>
      <c r="J25" s="127"/>
      <c r="K25" s="127"/>
      <c r="L25" s="123"/>
      <c r="M25" s="123"/>
      <c r="N25" s="123"/>
      <c r="O25" s="123"/>
      <c r="P25" s="123"/>
      <c r="Q25" s="123"/>
      <c r="R25" s="123"/>
      <c r="S25" s="123"/>
      <c r="T25" s="123"/>
      <c r="U25" s="123"/>
      <c r="V25" s="123"/>
      <c r="W25" s="123"/>
      <c r="X25" s="123"/>
      <c r="Y25" s="123"/>
      <c r="Z25" s="123"/>
    </row>
    <row r="26" spans="1:26" ht="15.75" customHeight="1">
      <c r="A26" s="126" t="s">
        <v>20</v>
      </c>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row>
    <row r="27" spans="1:26" ht="15.75" customHeight="1">
      <c r="A27" s="126"/>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row>
    <row r="28" spans="1:26" ht="39.75" customHeight="1">
      <c r="A28" s="130">
        <v>1</v>
      </c>
      <c r="B28" s="204" t="s">
        <v>21</v>
      </c>
      <c r="C28" s="252"/>
      <c r="D28" s="252"/>
      <c r="E28" s="252"/>
      <c r="F28" s="252"/>
      <c r="G28" s="252"/>
      <c r="H28" s="252"/>
      <c r="I28" s="252"/>
      <c r="J28" s="252"/>
      <c r="K28" s="131"/>
      <c r="L28" s="131"/>
      <c r="M28" s="131"/>
      <c r="N28" s="131"/>
      <c r="O28" s="131"/>
      <c r="P28" s="131"/>
      <c r="Q28" s="131"/>
      <c r="R28" s="131"/>
      <c r="S28" s="131"/>
      <c r="T28" s="131"/>
      <c r="U28" s="131"/>
      <c r="V28" s="131"/>
      <c r="W28" s="131"/>
      <c r="X28" s="131"/>
      <c r="Y28" s="131"/>
      <c r="Z28" s="131"/>
    </row>
    <row r="29" spans="1:26" ht="75" customHeight="1">
      <c r="A29" s="130">
        <v>2</v>
      </c>
      <c r="B29" s="204" t="s">
        <v>22</v>
      </c>
      <c r="C29" s="252"/>
      <c r="D29" s="252"/>
      <c r="E29" s="252"/>
      <c r="F29" s="252"/>
      <c r="G29" s="252"/>
      <c r="H29" s="252"/>
      <c r="I29" s="252"/>
      <c r="J29" s="252"/>
      <c r="K29" s="131"/>
      <c r="L29" s="131"/>
      <c r="M29" s="131"/>
      <c r="N29" s="131"/>
      <c r="O29" s="131"/>
      <c r="P29" s="131"/>
      <c r="Q29" s="131"/>
      <c r="R29" s="131"/>
      <c r="S29" s="131"/>
      <c r="T29" s="131"/>
      <c r="U29" s="131"/>
      <c r="V29" s="131"/>
      <c r="W29" s="131"/>
      <c r="X29" s="131"/>
      <c r="Y29" s="131"/>
      <c r="Z29" s="131"/>
    </row>
    <row r="30" spans="1:26" ht="15.75" customHeight="1">
      <c r="A30" s="130"/>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row>
    <row r="31" spans="1:26" ht="15.75" customHeight="1">
      <c r="A31" s="130"/>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row>
    <row r="32" spans="1:26" ht="15.75" customHeight="1">
      <c r="A32" s="130"/>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row>
    <row r="33" spans="1:26" ht="15.75" customHeight="1">
      <c r="A33" s="130"/>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row>
    <row r="34" spans="1:26" ht="15.75" customHeight="1">
      <c r="A34" s="130"/>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row>
    <row r="35" spans="1:26" ht="15.75" customHeight="1">
      <c r="A35" s="130"/>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row>
    <row r="36" spans="1:26" ht="15.75" customHeight="1">
      <c r="A36" s="130"/>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row>
    <row r="37" spans="1:26" ht="15.75" customHeight="1">
      <c r="A37" s="130"/>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row>
    <row r="38" spans="1:26" ht="15.75" customHeight="1">
      <c r="A38" s="130"/>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row>
    <row r="39" spans="1:26" ht="15.75" customHeight="1">
      <c r="A39" s="130"/>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row>
    <row r="40" spans="1:26" ht="15.75" customHeight="1">
      <c r="A40" s="130"/>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row>
    <row r="41" spans="1:26" ht="15.75" customHeight="1">
      <c r="A41" s="130"/>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15.75" customHeight="1">
      <c r="A42" s="130"/>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15.75" customHeight="1">
      <c r="A43" s="130"/>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15.75" customHeight="1">
      <c r="A44" s="130"/>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spans="1:26" ht="15.75" customHeight="1">
      <c r="A45" s="130"/>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spans="1:26" ht="15.75" customHeight="1">
      <c r="A46" s="130"/>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15.75" customHeight="1">
      <c r="A47" s="130"/>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row>
    <row r="48" spans="1:26" ht="15.75" customHeight="1">
      <c r="A48" s="130"/>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row>
    <row r="49" spans="1:26" ht="15.75" customHeight="1">
      <c r="A49" s="130"/>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30"/>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30"/>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row>
    <row r="52" spans="1:26" ht="15.75" customHeight="1">
      <c r="A52" s="130"/>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30"/>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row>
    <row r="54" spans="1:26" ht="15.75" customHeight="1">
      <c r="A54" s="130"/>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row>
    <row r="55" spans="1:26" ht="15.75" customHeight="1">
      <c r="A55" s="130"/>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row>
    <row r="56" spans="1:26" ht="39.75" customHeight="1">
      <c r="A56" s="130">
        <v>3</v>
      </c>
      <c r="B56" s="204" t="s">
        <v>23</v>
      </c>
      <c r="C56" s="252"/>
      <c r="D56" s="252"/>
      <c r="E56" s="252"/>
      <c r="F56" s="252"/>
      <c r="G56" s="252"/>
      <c r="H56" s="252"/>
      <c r="I56" s="252"/>
      <c r="J56" s="252"/>
      <c r="K56" s="131"/>
      <c r="L56" s="131"/>
      <c r="M56" s="131"/>
      <c r="N56" s="131"/>
      <c r="O56" s="131"/>
      <c r="P56" s="131"/>
      <c r="Q56" s="131"/>
      <c r="R56" s="131"/>
      <c r="S56" s="131"/>
      <c r="T56" s="131"/>
      <c r="U56" s="131"/>
      <c r="V56" s="131"/>
      <c r="W56" s="131"/>
      <c r="X56" s="131"/>
      <c r="Y56" s="131"/>
      <c r="Z56" s="131"/>
    </row>
    <row r="57" spans="1:26" ht="30" customHeight="1">
      <c r="A57" s="130">
        <v>4</v>
      </c>
      <c r="B57" s="203" t="s">
        <v>24</v>
      </c>
      <c r="C57" s="252"/>
      <c r="D57" s="252"/>
      <c r="E57" s="252"/>
      <c r="F57" s="252"/>
      <c r="G57" s="252"/>
      <c r="H57" s="252"/>
      <c r="I57" s="252"/>
      <c r="J57" s="252"/>
      <c r="K57" s="131"/>
      <c r="L57" s="131"/>
      <c r="M57" s="131"/>
      <c r="N57" s="131"/>
      <c r="O57" s="131"/>
      <c r="P57" s="131"/>
      <c r="Q57" s="131"/>
      <c r="R57" s="131"/>
      <c r="S57" s="131"/>
      <c r="T57" s="131"/>
      <c r="U57" s="131"/>
      <c r="V57" s="131"/>
      <c r="W57" s="131"/>
      <c r="X57" s="131"/>
      <c r="Y57" s="131"/>
      <c r="Z57" s="131"/>
    </row>
    <row r="58" spans="1:26" ht="30" customHeight="1">
      <c r="A58" s="130"/>
      <c r="B58" s="132"/>
      <c r="C58" s="207" t="s">
        <v>25</v>
      </c>
      <c r="D58" s="253"/>
      <c r="E58" s="254"/>
      <c r="F58" s="207" t="s">
        <v>26</v>
      </c>
      <c r="G58" s="253"/>
      <c r="H58" s="253"/>
      <c r="I58" s="254"/>
      <c r="J58" s="132"/>
      <c r="K58" s="131"/>
      <c r="L58" s="131"/>
      <c r="M58" s="131"/>
      <c r="N58" s="131"/>
      <c r="O58" s="131"/>
      <c r="P58" s="131"/>
      <c r="Q58" s="131"/>
      <c r="R58" s="131"/>
      <c r="S58" s="131"/>
      <c r="T58" s="131"/>
      <c r="U58" s="131"/>
      <c r="V58" s="131"/>
      <c r="W58" s="131"/>
      <c r="X58" s="131"/>
      <c r="Y58" s="131"/>
      <c r="Z58" s="131"/>
    </row>
    <row r="59" spans="1:26" ht="34.5" customHeight="1">
      <c r="A59" s="130"/>
      <c r="B59" s="132"/>
      <c r="C59" s="1">
        <v>3</v>
      </c>
      <c r="D59" s="206" t="s">
        <v>27</v>
      </c>
      <c r="E59" s="254"/>
      <c r="F59" s="206" t="s">
        <v>28</v>
      </c>
      <c r="G59" s="253"/>
      <c r="H59" s="253"/>
      <c r="I59" s="254"/>
      <c r="J59" s="132"/>
      <c r="K59" s="131"/>
      <c r="L59" s="131"/>
      <c r="M59" s="131"/>
      <c r="N59" s="131"/>
      <c r="O59" s="131"/>
      <c r="P59" s="131"/>
      <c r="Q59" s="131"/>
      <c r="R59" s="131"/>
      <c r="S59" s="131"/>
      <c r="T59" s="131"/>
      <c r="U59" s="131"/>
      <c r="V59" s="131"/>
      <c r="W59" s="131"/>
      <c r="X59" s="131"/>
      <c r="Y59" s="131"/>
      <c r="Z59" s="131"/>
    </row>
    <row r="60" spans="1:26" ht="34.5" customHeight="1">
      <c r="A60" s="130"/>
      <c r="B60" s="132"/>
      <c r="C60" s="2" t="s">
        <v>29</v>
      </c>
      <c r="D60" s="206" t="s">
        <v>30</v>
      </c>
      <c r="E60" s="254"/>
      <c r="F60" s="206" t="s">
        <v>31</v>
      </c>
      <c r="G60" s="253"/>
      <c r="H60" s="253"/>
      <c r="I60" s="254"/>
      <c r="J60" s="132"/>
      <c r="K60" s="131"/>
      <c r="L60" s="131"/>
      <c r="M60" s="131"/>
      <c r="N60" s="131"/>
      <c r="O60" s="131"/>
      <c r="P60" s="131"/>
      <c r="Q60" s="131"/>
      <c r="R60" s="131"/>
      <c r="S60" s="131"/>
      <c r="T60" s="131"/>
      <c r="U60" s="131"/>
      <c r="V60" s="131"/>
      <c r="W60" s="131"/>
      <c r="X60" s="131"/>
      <c r="Y60" s="131"/>
      <c r="Z60" s="131"/>
    </row>
    <row r="61" spans="1:26" ht="34.5" customHeight="1">
      <c r="A61" s="130"/>
      <c r="B61" s="132"/>
      <c r="C61" s="1">
        <v>16</v>
      </c>
      <c r="D61" s="206" t="s">
        <v>19</v>
      </c>
      <c r="E61" s="254"/>
      <c r="F61" s="206" t="s">
        <v>32</v>
      </c>
      <c r="G61" s="253"/>
      <c r="H61" s="253"/>
      <c r="I61" s="254"/>
      <c r="J61" s="132"/>
      <c r="K61" s="131"/>
      <c r="L61" s="131"/>
      <c r="M61" s="131"/>
      <c r="N61" s="131"/>
      <c r="O61" s="131"/>
      <c r="P61" s="131"/>
      <c r="Q61" s="131"/>
      <c r="R61" s="131"/>
      <c r="S61" s="131"/>
      <c r="T61" s="131"/>
      <c r="U61" s="131"/>
      <c r="V61" s="131"/>
      <c r="W61" s="131"/>
      <c r="X61" s="131"/>
      <c r="Y61" s="131"/>
      <c r="Z61" s="131"/>
    </row>
    <row r="62" spans="1:26" ht="30" customHeight="1">
      <c r="A62" s="130"/>
      <c r="B62" s="132"/>
      <c r="C62" s="132"/>
      <c r="D62" s="132"/>
      <c r="E62" s="132"/>
      <c r="F62" s="132"/>
      <c r="G62" s="132"/>
      <c r="H62" s="132"/>
      <c r="I62" s="132"/>
      <c r="J62" s="132"/>
      <c r="K62" s="131"/>
      <c r="L62" s="131"/>
      <c r="M62" s="131"/>
      <c r="N62" s="131"/>
      <c r="O62" s="131"/>
      <c r="P62" s="131"/>
      <c r="Q62" s="131"/>
      <c r="R62" s="131"/>
      <c r="S62" s="131"/>
      <c r="T62" s="131"/>
      <c r="U62" s="131"/>
      <c r="V62" s="131"/>
      <c r="W62" s="131"/>
      <c r="X62" s="131"/>
      <c r="Y62" s="131"/>
      <c r="Z62" s="131"/>
    </row>
    <row r="63" spans="1:26" ht="39.75" customHeight="1">
      <c r="A63" s="130">
        <v>5</v>
      </c>
      <c r="B63" s="204" t="s">
        <v>33</v>
      </c>
      <c r="C63" s="252"/>
      <c r="D63" s="252"/>
      <c r="E63" s="252"/>
      <c r="F63" s="252"/>
      <c r="G63" s="252"/>
      <c r="H63" s="252"/>
      <c r="I63" s="252"/>
      <c r="J63" s="252"/>
      <c r="K63" s="131"/>
      <c r="L63" s="131"/>
      <c r="M63" s="131"/>
      <c r="N63" s="131"/>
      <c r="O63" s="131"/>
      <c r="P63" s="131"/>
      <c r="Q63" s="131"/>
      <c r="R63" s="131"/>
      <c r="S63" s="131"/>
      <c r="T63" s="131"/>
      <c r="U63" s="131"/>
      <c r="V63" s="131"/>
      <c r="W63" s="131"/>
      <c r="X63" s="131"/>
      <c r="Y63" s="131"/>
      <c r="Z63" s="131"/>
    </row>
    <row r="64" spans="1:26" ht="30" customHeight="1">
      <c r="A64" s="130"/>
      <c r="B64" s="132"/>
      <c r="C64" s="207" t="s">
        <v>25</v>
      </c>
      <c r="D64" s="253"/>
      <c r="E64" s="254"/>
      <c r="F64" s="207" t="s">
        <v>34</v>
      </c>
      <c r="G64" s="253"/>
      <c r="H64" s="253"/>
      <c r="I64" s="254"/>
      <c r="J64" s="132"/>
      <c r="K64" s="131"/>
      <c r="L64" s="131"/>
      <c r="M64" s="131"/>
      <c r="N64" s="131"/>
      <c r="O64" s="131"/>
      <c r="P64" s="131"/>
      <c r="Q64" s="131"/>
      <c r="R64" s="131"/>
      <c r="S64" s="131"/>
      <c r="T64" s="131"/>
      <c r="U64" s="131"/>
      <c r="V64" s="131"/>
      <c r="W64" s="131"/>
      <c r="X64" s="131"/>
      <c r="Y64" s="131"/>
      <c r="Z64" s="131"/>
    </row>
    <row r="65" spans="1:26" ht="75" customHeight="1">
      <c r="A65" s="130"/>
      <c r="B65" s="132"/>
      <c r="C65" s="2" t="s">
        <v>29</v>
      </c>
      <c r="D65" s="206" t="s">
        <v>30</v>
      </c>
      <c r="E65" s="254"/>
      <c r="F65" s="206" t="s">
        <v>35</v>
      </c>
      <c r="G65" s="253"/>
      <c r="H65" s="253"/>
      <c r="I65" s="254"/>
      <c r="J65" s="132"/>
      <c r="K65" s="131"/>
      <c r="L65" s="131"/>
      <c r="M65" s="131"/>
      <c r="N65" s="131"/>
      <c r="O65" s="131"/>
      <c r="P65" s="131"/>
      <c r="Q65" s="131"/>
      <c r="R65" s="131"/>
      <c r="S65" s="131"/>
      <c r="T65" s="131"/>
      <c r="U65" s="131"/>
      <c r="V65" s="131"/>
      <c r="W65" s="131"/>
      <c r="X65" s="131"/>
      <c r="Y65" s="131"/>
      <c r="Z65" s="131"/>
    </row>
    <row r="66" spans="1:26" ht="60" customHeight="1">
      <c r="A66" s="130"/>
      <c r="B66" s="132"/>
      <c r="C66" s="2" t="s">
        <v>36</v>
      </c>
      <c r="D66" s="206" t="s">
        <v>17</v>
      </c>
      <c r="E66" s="254"/>
      <c r="F66" s="206" t="s">
        <v>37</v>
      </c>
      <c r="G66" s="253"/>
      <c r="H66" s="253"/>
      <c r="I66" s="254"/>
      <c r="J66" s="132"/>
      <c r="K66" s="131"/>
      <c r="L66" s="131"/>
      <c r="M66" s="131"/>
      <c r="N66" s="131"/>
      <c r="O66" s="131"/>
      <c r="P66" s="131"/>
      <c r="Q66" s="131"/>
      <c r="R66" s="131"/>
      <c r="S66" s="131"/>
      <c r="T66" s="131"/>
      <c r="U66" s="131"/>
      <c r="V66" s="131"/>
      <c r="W66" s="131"/>
      <c r="X66" s="131"/>
      <c r="Y66" s="131"/>
      <c r="Z66" s="131"/>
    </row>
    <row r="67" spans="1:26" ht="60" customHeight="1">
      <c r="A67" s="130"/>
      <c r="B67" s="132"/>
      <c r="C67" s="2" t="s">
        <v>38</v>
      </c>
      <c r="D67" s="206" t="s">
        <v>18</v>
      </c>
      <c r="E67" s="254"/>
      <c r="F67" s="206" t="s">
        <v>37</v>
      </c>
      <c r="G67" s="253"/>
      <c r="H67" s="253"/>
      <c r="I67" s="254"/>
      <c r="J67" s="132"/>
      <c r="K67" s="131"/>
      <c r="L67" s="131"/>
      <c r="M67" s="131"/>
      <c r="N67" s="131"/>
      <c r="O67" s="131"/>
      <c r="P67" s="131"/>
      <c r="Q67" s="131"/>
      <c r="R67" s="131"/>
      <c r="S67" s="131"/>
      <c r="T67" s="131"/>
      <c r="U67" s="131"/>
      <c r="V67" s="131"/>
      <c r="W67" s="131"/>
      <c r="X67" s="131"/>
      <c r="Y67" s="131"/>
      <c r="Z67" s="131"/>
    </row>
    <row r="68" spans="1:26" ht="30" customHeight="1">
      <c r="A68" s="130"/>
      <c r="B68" s="132"/>
      <c r="C68" s="132"/>
      <c r="D68" s="132"/>
      <c r="E68" s="132"/>
      <c r="F68" s="132"/>
      <c r="G68" s="132"/>
      <c r="H68" s="132"/>
      <c r="I68" s="132"/>
      <c r="J68" s="132"/>
      <c r="K68" s="131"/>
      <c r="L68" s="131"/>
      <c r="M68" s="131"/>
      <c r="N68" s="131"/>
      <c r="O68" s="131"/>
      <c r="P68" s="131"/>
      <c r="Q68" s="131"/>
      <c r="R68" s="131"/>
      <c r="S68" s="131"/>
      <c r="T68" s="131"/>
      <c r="U68" s="131"/>
      <c r="V68" s="131"/>
      <c r="W68" s="131"/>
      <c r="X68" s="131"/>
      <c r="Y68" s="131"/>
      <c r="Z68" s="131"/>
    </row>
    <row r="69" spans="1:26" ht="30" customHeight="1">
      <c r="A69" s="130">
        <v>6</v>
      </c>
      <c r="B69" s="203" t="s">
        <v>39</v>
      </c>
      <c r="C69" s="252"/>
      <c r="D69" s="252"/>
      <c r="E69" s="252"/>
      <c r="F69" s="252"/>
      <c r="G69" s="252"/>
      <c r="H69" s="252"/>
      <c r="I69" s="252"/>
      <c r="J69" s="252"/>
      <c r="K69" s="131"/>
      <c r="L69" s="131"/>
      <c r="M69" s="131"/>
      <c r="N69" s="131"/>
      <c r="O69" s="131"/>
      <c r="P69" s="131"/>
      <c r="Q69" s="131"/>
      <c r="R69" s="131"/>
      <c r="S69" s="131"/>
      <c r="T69" s="131"/>
      <c r="U69" s="131"/>
      <c r="V69" s="131"/>
      <c r="W69" s="131"/>
      <c r="X69" s="131"/>
      <c r="Y69" s="131"/>
      <c r="Z69" s="131"/>
    </row>
    <row r="70" spans="1:26" ht="54.75" customHeight="1">
      <c r="A70" s="128"/>
      <c r="B70" s="133"/>
      <c r="C70" s="204" t="s">
        <v>40</v>
      </c>
      <c r="D70" s="252"/>
      <c r="E70" s="252"/>
      <c r="F70" s="252"/>
      <c r="G70" s="252"/>
      <c r="H70" s="252"/>
      <c r="I70" s="252"/>
      <c r="J70" s="252"/>
      <c r="K70" s="133"/>
      <c r="L70" s="133"/>
      <c r="M70" s="133"/>
      <c r="N70" s="133"/>
      <c r="O70" s="133"/>
      <c r="P70" s="133"/>
      <c r="Q70" s="133"/>
      <c r="R70" s="133"/>
      <c r="S70" s="133"/>
      <c r="T70" s="133"/>
      <c r="U70" s="133"/>
      <c r="V70" s="133"/>
      <c r="W70" s="133"/>
      <c r="X70" s="133"/>
      <c r="Y70" s="133"/>
      <c r="Z70" s="133"/>
    </row>
    <row r="71" spans="1:26" ht="15.75" customHeight="1">
      <c r="A71" s="130"/>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0"/>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0"/>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0"/>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0"/>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0"/>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0"/>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0"/>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0"/>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0"/>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0"/>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0"/>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0"/>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0"/>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0"/>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0"/>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0"/>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0"/>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0"/>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0"/>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0"/>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0"/>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0"/>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0"/>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0"/>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0"/>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0"/>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60" customHeight="1">
      <c r="A98" s="130"/>
      <c r="B98" s="130"/>
      <c r="C98" s="205" t="s">
        <v>41</v>
      </c>
      <c r="D98" s="252"/>
      <c r="E98" s="252"/>
      <c r="F98" s="252"/>
      <c r="G98" s="252"/>
      <c r="H98" s="252"/>
      <c r="I98" s="252"/>
      <c r="J98" s="252"/>
      <c r="K98" s="134"/>
      <c r="L98" s="131"/>
      <c r="M98" s="131"/>
      <c r="N98" s="131"/>
      <c r="O98" s="131"/>
      <c r="P98" s="131"/>
      <c r="Q98" s="131"/>
      <c r="R98" s="131"/>
      <c r="S98" s="131"/>
      <c r="T98" s="131"/>
      <c r="U98" s="131"/>
      <c r="V98" s="131"/>
      <c r="W98" s="131"/>
      <c r="X98" s="131"/>
      <c r="Y98" s="131"/>
      <c r="Z98" s="131"/>
    </row>
    <row r="99" spans="1:26" ht="15.75" customHeight="1">
      <c r="A99" s="130"/>
      <c r="B99" s="130"/>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0"/>
      <c r="B100" s="130"/>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0"/>
      <c r="B101" s="130"/>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0"/>
      <c r="B102" s="130"/>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0"/>
      <c r="B103" s="130"/>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0"/>
      <c r="B104" s="130"/>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0"/>
      <c r="B105" s="130"/>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0"/>
      <c r="B106" s="130"/>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0"/>
      <c r="B107" s="130"/>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0"/>
      <c r="B108" s="130"/>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0"/>
      <c r="B109" s="130"/>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0"/>
      <c r="B110" s="130"/>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0"/>
      <c r="B111" s="130"/>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0"/>
      <c r="B112" s="130"/>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0"/>
      <c r="B113" s="130"/>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0"/>
      <c r="B114" s="130"/>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0"/>
      <c r="B115" s="130"/>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0"/>
      <c r="B116" s="130"/>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0"/>
      <c r="B117" s="130"/>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0"/>
      <c r="B118" s="130"/>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0"/>
      <c r="B119" s="130"/>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0"/>
      <c r="B120" s="130"/>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0"/>
      <c r="B121" s="130"/>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0"/>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0"/>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0"/>
      <c r="B124" s="133"/>
      <c r="C124" s="133"/>
      <c r="D124" s="133"/>
      <c r="E124" s="133"/>
      <c r="F124" s="133"/>
      <c r="G124" s="133"/>
      <c r="H124" s="133"/>
      <c r="I124" s="133"/>
      <c r="J124" s="133"/>
      <c r="K124" s="131"/>
      <c r="L124" s="131"/>
      <c r="M124" s="131"/>
      <c r="N124" s="131"/>
      <c r="O124" s="131"/>
      <c r="P124" s="131"/>
      <c r="Q124" s="131"/>
      <c r="R124" s="131"/>
      <c r="S124" s="131"/>
      <c r="T124" s="131"/>
      <c r="U124" s="131"/>
      <c r="V124" s="131"/>
      <c r="W124" s="131"/>
      <c r="X124" s="131"/>
      <c r="Y124" s="131"/>
      <c r="Z124" s="131"/>
    </row>
    <row r="125" spans="1:26" ht="39.75" customHeight="1">
      <c r="A125" s="128"/>
      <c r="B125" s="204"/>
      <c r="C125" s="252"/>
      <c r="D125" s="252"/>
      <c r="E125" s="252"/>
      <c r="F125" s="252"/>
      <c r="G125" s="252"/>
      <c r="H125" s="252"/>
      <c r="I125" s="252"/>
      <c r="J125" s="252"/>
      <c r="K125" s="252"/>
      <c r="L125" s="133"/>
      <c r="M125" s="133"/>
      <c r="N125" s="133"/>
      <c r="O125" s="133"/>
      <c r="P125" s="133"/>
      <c r="Q125" s="133"/>
      <c r="R125" s="133"/>
      <c r="S125" s="133"/>
      <c r="T125" s="133"/>
      <c r="U125" s="133"/>
      <c r="V125" s="133"/>
      <c r="W125" s="133"/>
      <c r="X125" s="133"/>
      <c r="Y125" s="133"/>
      <c r="Z125" s="133"/>
    </row>
    <row r="126" spans="1:26" ht="15.75" customHeight="1">
      <c r="A126" s="135"/>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row>
    <row r="127" spans="1:26" ht="15.75" customHeight="1">
      <c r="A127" s="135"/>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row>
    <row r="128" spans="1:26" ht="15.75" customHeight="1">
      <c r="A128" s="135"/>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row>
    <row r="129" spans="1:26" ht="15.75" customHeight="1">
      <c r="A129" s="135"/>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row>
    <row r="130" spans="1:26" ht="15.75" customHeight="1">
      <c r="A130" s="135"/>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row>
    <row r="131" spans="1:26" ht="15.75" customHeight="1">
      <c r="A131" s="135"/>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row>
    <row r="132" spans="1:26" ht="15.75" customHeight="1">
      <c r="A132" s="135"/>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row>
    <row r="133" spans="1:26" ht="15.75" customHeight="1">
      <c r="A133" s="135"/>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row>
    <row r="134" spans="1:26" ht="15.75" customHeight="1">
      <c r="A134" s="135"/>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row>
    <row r="135" spans="1:26" ht="15.75" customHeight="1">
      <c r="A135" s="135"/>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row>
    <row r="136" spans="1:26" ht="15.75" customHeight="1">
      <c r="A136" s="135"/>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row>
    <row r="137" spans="1:26" ht="15.75" customHeight="1">
      <c r="A137" s="135"/>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row>
    <row r="138" spans="1:26" ht="15.75" customHeight="1">
      <c r="A138" s="135"/>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row>
    <row r="139" spans="1:26" ht="15.75" customHeight="1">
      <c r="A139" s="135"/>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row>
    <row r="140" spans="1:26" ht="15.75" customHeight="1">
      <c r="A140" s="135"/>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row>
    <row r="141" spans="1:26" ht="15.75" customHeight="1">
      <c r="A141" s="135"/>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row>
    <row r="142" spans="1:26" ht="15.75" customHeight="1">
      <c r="A142" s="135"/>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row>
    <row r="143" spans="1:26" ht="15.75" customHeight="1">
      <c r="A143" s="135"/>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row>
    <row r="144" spans="1:26" ht="15.75" customHeight="1">
      <c r="A144" s="135"/>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row>
    <row r="145" spans="1:26" ht="15.75" customHeight="1">
      <c r="A145" s="135"/>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row>
    <row r="146" spans="1:26" ht="15.75" customHeight="1">
      <c r="A146" s="135"/>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row>
    <row r="147" spans="1:26" ht="15.75" customHeight="1">
      <c r="A147" s="135"/>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row>
    <row r="148" spans="1:26" ht="15.75" customHeight="1">
      <c r="A148" s="135"/>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row>
    <row r="149" spans="1:26" ht="15.75" customHeight="1">
      <c r="A149" s="135"/>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row>
    <row r="150" spans="1:26" ht="15.75" customHeight="1">
      <c r="A150" s="135"/>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row>
    <row r="151" spans="1:26" ht="15.75" customHeight="1">
      <c r="A151" s="135"/>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row>
    <row r="152" spans="1:26" ht="15.75" customHeight="1">
      <c r="A152" s="135"/>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row>
    <row r="153" spans="1:26" ht="15.75" customHeight="1">
      <c r="A153" s="135"/>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row>
    <row r="154" spans="1:26" ht="15.75" customHeight="1">
      <c r="A154" s="135"/>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row>
    <row r="155" spans="1:26" ht="15.75" customHeight="1">
      <c r="A155" s="135"/>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row>
    <row r="156" spans="1:26" ht="15.75" customHeight="1">
      <c r="A156" s="135"/>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row>
    <row r="157" spans="1:26" ht="15.75" customHeight="1">
      <c r="A157" s="135"/>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row>
    <row r="158" spans="1:26" ht="15.75" customHeight="1">
      <c r="A158" s="135"/>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row>
    <row r="159" spans="1:26" ht="15.75" customHeight="1">
      <c r="A159" s="135"/>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row>
    <row r="160" spans="1:26" ht="15.75" customHeight="1">
      <c r="A160" s="135"/>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row>
    <row r="161" spans="1:26" ht="15.75" customHeight="1">
      <c r="A161" s="135"/>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row>
    <row r="162" spans="1:26" ht="15.75" customHeight="1">
      <c r="A162" s="135"/>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row>
    <row r="163" spans="1:26" ht="15.75" customHeight="1">
      <c r="A163" s="135"/>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row>
    <row r="164" spans="1:26" ht="15.75" customHeight="1">
      <c r="A164" s="135"/>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row>
    <row r="165" spans="1:26" ht="15.75" customHeight="1">
      <c r="A165" s="135"/>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row>
    <row r="166" spans="1:26" ht="15.75" customHeight="1">
      <c r="A166" s="135"/>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row>
    <row r="167" spans="1:26" ht="15.75" customHeight="1">
      <c r="A167" s="135"/>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row>
    <row r="168" spans="1:26" ht="15.75" customHeight="1">
      <c r="A168" s="135"/>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row>
    <row r="169" spans="1:26" ht="15.75" customHeight="1">
      <c r="A169" s="135"/>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row>
    <row r="170" spans="1:26" ht="15.75" customHeight="1">
      <c r="A170" s="135"/>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row>
    <row r="171" spans="1:26" ht="15.75" customHeight="1">
      <c r="A171" s="135"/>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row>
    <row r="172" spans="1:26" ht="15.75" customHeight="1">
      <c r="A172" s="135"/>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row>
    <row r="173" spans="1:26" ht="15.75" customHeight="1">
      <c r="A173" s="135"/>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row>
    <row r="174" spans="1:26" ht="15.75" customHeight="1">
      <c r="A174" s="135"/>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row>
    <row r="175" spans="1:26" ht="15.75" customHeight="1">
      <c r="A175" s="135"/>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row>
    <row r="176" spans="1:26" ht="15.75" customHeight="1">
      <c r="A176" s="135"/>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row>
    <row r="177" spans="1:26" ht="15.75" customHeight="1">
      <c r="A177" s="135"/>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row>
    <row r="178" spans="1:26" ht="15.75" customHeight="1">
      <c r="A178" s="135"/>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row>
    <row r="179" spans="1:26" ht="15.75" customHeight="1">
      <c r="A179" s="135"/>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row>
    <row r="180" spans="1:26" ht="15.75" customHeight="1">
      <c r="A180" s="135"/>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row>
    <row r="181" spans="1:26" ht="15.75" customHeight="1">
      <c r="A181" s="135"/>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row>
    <row r="182" spans="1:26" ht="15.75" customHeight="1">
      <c r="A182" s="135"/>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row>
    <row r="183" spans="1:26" ht="15.75" customHeight="1">
      <c r="A183" s="135"/>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row>
    <row r="184" spans="1:26" ht="15.75" customHeight="1">
      <c r="A184" s="135"/>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row>
    <row r="185" spans="1:26" ht="15.75" customHeight="1">
      <c r="A185" s="135"/>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row>
    <row r="186" spans="1:26" ht="15.75" customHeight="1">
      <c r="A186" s="135"/>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row>
    <row r="187" spans="1:26" ht="15.75" customHeight="1">
      <c r="A187" s="135"/>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row>
    <row r="188" spans="1:26" ht="15.75" customHeight="1">
      <c r="A188" s="135"/>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row>
    <row r="189" spans="1:26" ht="15.75" customHeight="1">
      <c r="A189" s="135"/>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row>
    <row r="190" spans="1:26" ht="15.75" customHeight="1">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row>
    <row r="191" spans="1:26" ht="15.75" customHeight="1">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row>
    <row r="192" spans="1:26" ht="15.75" customHeight="1">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row>
    <row r="193" spans="1:26" ht="15.75" customHeight="1">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row>
    <row r="194" spans="1:26" ht="15.75" customHeight="1">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row>
    <row r="195" spans="1:26" ht="15.75" customHeight="1">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row>
    <row r="196" spans="1:26" ht="15.75" customHeight="1">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row>
    <row r="197" spans="1:26" ht="15.75" customHeight="1">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row>
    <row r="198" spans="1:26" ht="15.75" customHeight="1">
      <c r="A198" s="123" t="s">
        <v>42</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row>
    <row r="199" spans="1:26" ht="15.75" customHeight="1">
      <c r="A199" s="123">
        <v>2</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row>
    <row r="200" spans="1:26" ht="15.75" customHeight="1">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row>
    <row r="201" spans="1:26" ht="15.75" customHeight="1">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row>
    <row r="202" spans="1:26" ht="15.75" customHeight="1">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row>
    <row r="203" spans="1:26" ht="15.75" customHeight="1">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row>
    <row r="204" spans="1:26" ht="15.75" customHeight="1">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row>
    <row r="205" spans="1:26" ht="15.75" customHeight="1">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row>
    <row r="206" spans="1:26" ht="15.75" customHeight="1">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row>
    <row r="207" spans="1:26" ht="15.75" customHeight="1">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row>
    <row r="208" spans="1:26" ht="15.75" customHeight="1">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row>
    <row r="209" spans="1:26" ht="15.75" customHeight="1">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row>
    <row r="210" spans="1:26" ht="15.75" customHeight="1">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row>
    <row r="211" spans="1:26" ht="15.75" customHeight="1">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row>
    <row r="212" spans="1:26" ht="15.75" customHeight="1">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row>
    <row r="213" spans="1:26" ht="15.75" customHeight="1">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row>
    <row r="214" spans="1:26" ht="15.75" customHeight="1">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row>
    <row r="215" spans="1:26" ht="15.75" customHeight="1">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row>
    <row r="216" spans="1:26" ht="15.75" customHeight="1">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row>
    <row r="217" spans="1:26" ht="15.75" customHeight="1">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row>
    <row r="218" spans="1:26" ht="15.75" customHeight="1">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row>
    <row r="219" spans="1:26" ht="15.75" customHeight="1">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row>
    <row r="220" spans="1:26" ht="15.75" customHeight="1">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row>
    <row r="221" spans="1:26" ht="15.75" customHeight="1">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row>
    <row r="222" spans="1:26" ht="15.75" customHeight="1">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row>
    <row r="223" spans="1:26" ht="15.75" customHeight="1">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row>
    <row r="224" spans="1:26" ht="15.7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row>
    <row r="225" spans="1:26" ht="15.75" customHeight="1">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row>
    <row r="226" spans="1:26" ht="15.75" customHeight="1">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row>
    <row r="227" spans="1:26" ht="15.75" customHeight="1">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row>
    <row r="228" spans="1:26" ht="15.75" customHeight="1">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row>
    <row r="229" spans="1:26" ht="15.75" customHeight="1">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row>
    <row r="230" spans="1:26" ht="15.75" customHeight="1">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row>
    <row r="231" spans="1:26" ht="15.75" customHeight="1">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row>
    <row r="232" spans="1:26" ht="15.75" customHeight="1">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row>
    <row r="233" spans="1:26" ht="15.75" customHeight="1">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row>
    <row r="234" spans="1:26" ht="15.75" customHeight="1">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row>
    <row r="235" spans="1:26" ht="15.75" customHeight="1">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row>
    <row r="236" spans="1:26" ht="15.75" customHeight="1">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row>
    <row r="237" spans="1:26" ht="15.75" customHeight="1">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row>
    <row r="238" spans="1:26" ht="15.75" customHeight="1">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row>
    <row r="239" spans="1:26" ht="15.75" customHeight="1">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row>
    <row r="240" spans="1:26" ht="15.75" customHeight="1">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row>
    <row r="241" spans="1:26" ht="15.75" customHeight="1">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row>
    <row r="242" spans="1:26" ht="15.75" customHeight="1">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row>
    <row r="243" spans="1:26" ht="15.75" customHeight="1">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row>
    <row r="244" spans="1:26" ht="15.75" customHeight="1">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row>
    <row r="245" spans="1:26" ht="15.75" customHeight="1">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row>
    <row r="246" spans="1:26" ht="15.75" customHeight="1">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row>
    <row r="247" spans="1:26" ht="15.75" customHeight="1">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row>
    <row r="248" spans="1:26" ht="15.75" customHeight="1">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row>
    <row r="249" spans="1:26" ht="15.75" customHeight="1">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row>
    <row r="250" spans="1:26" ht="15.75" customHeight="1">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row>
    <row r="251" spans="1:26" ht="15.75" customHeight="1">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row>
    <row r="252" spans="1:26" ht="15.75" customHeight="1">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row>
    <row r="253" spans="1:26" ht="15.75" customHeight="1">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row>
    <row r="254" spans="1:26" ht="15.75" customHeight="1">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row>
    <row r="255" spans="1:26" ht="15.75" customHeight="1">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row>
    <row r="256" spans="1:26" ht="15.75" customHeight="1">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row>
    <row r="257" spans="1:26" ht="15.75" customHeight="1">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row>
    <row r="258" spans="1:26" ht="15.75" customHeight="1">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row>
    <row r="259" spans="1:26" ht="15.75" customHeight="1">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row>
    <row r="260" spans="1:26" ht="15.75" customHeight="1">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row>
    <row r="261" spans="1:26" ht="15.75" customHeight="1">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row>
    <row r="262" spans="1:26" ht="15.75" customHeight="1">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row>
    <row r="263" spans="1:26" ht="15.75" customHeight="1">
      <c r="A263" s="123"/>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row>
    <row r="264" spans="1:26" ht="15.75" customHeight="1">
      <c r="A264" s="123"/>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row>
    <row r="265" spans="1:26" ht="15.75" customHeight="1">
      <c r="A265" s="123"/>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row>
    <row r="266" spans="1:26" ht="15.75" customHeight="1">
      <c r="A266" s="123"/>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row>
    <row r="267" spans="1:26" ht="15.75" customHeight="1">
      <c r="A267" s="123"/>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row>
    <row r="268" spans="1:26" ht="15.75" customHeight="1">
      <c r="A268" s="123"/>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row>
    <row r="269" spans="1:26" ht="15.75" customHeight="1">
      <c r="A269" s="123"/>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row>
    <row r="270" spans="1:26" ht="15.75" customHeight="1">
      <c r="A270" s="123"/>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row>
    <row r="271" spans="1:26" ht="15.75" customHeight="1">
      <c r="A271" s="123"/>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row>
    <row r="272" spans="1:26" ht="15.75" customHeight="1">
      <c r="A272" s="123"/>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row>
    <row r="273" spans="1:26" ht="15.75" customHeight="1">
      <c r="A273" s="123"/>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row>
    <row r="274" spans="1:26" ht="15.75" customHeight="1">
      <c r="A274" s="123"/>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row>
    <row r="275" spans="1:26" ht="15.75" customHeight="1">
      <c r="A275" s="123"/>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row>
    <row r="276" spans="1:26" ht="15.75" customHeight="1">
      <c r="A276" s="123"/>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row>
    <row r="277" spans="1:26" ht="15.75" customHeight="1">
      <c r="A277" s="123"/>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row>
    <row r="278" spans="1:26" ht="15.75" customHeight="1">
      <c r="A278" s="123"/>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row>
    <row r="279" spans="1:26" ht="15.75" customHeight="1">
      <c r="A279" s="123"/>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row>
    <row r="280" spans="1:26" ht="15.75" customHeight="1">
      <c r="A280" s="123"/>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row>
    <row r="281" spans="1:26" ht="15.75" customHeight="1">
      <c r="A281" s="123"/>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row>
    <row r="282" spans="1:26" ht="15.75" customHeight="1">
      <c r="A282" s="123"/>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row>
    <row r="283" spans="1:26" ht="15.75" customHeight="1">
      <c r="A283" s="123"/>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row>
    <row r="284" spans="1:26" ht="15.75" customHeight="1">
      <c r="A284" s="123"/>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row>
    <row r="285" spans="1:26" ht="15.75" customHeight="1">
      <c r="A285" s="123"/>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row>
    <row r="286" spans="1:26" ht="15.75" customHeight="1">
      <c r="A286" s="123"/>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row>
    <row r="287" spans="1:26" ht="15.75" customHeight="1">
      <c r="A287" s="123"/>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row>
    <row r="288" spans="1:26" ht="15.75" customHeight="1">
      <c r="A288" s="123"/>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row>
    <row r="289" spans="1:26" ht="15.75" customHeight="1">
      <c r="A289" s="123"/>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row>
    <row r="290" spans="1:26" ht="15.75" customHeight="1">
      <c r="A290" s="123"/>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row>
    <row r="291" spans="1:26" ht="15.75" customHeight="1">
      <c r="A291" s="123"/>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row>
    <row r="292" spans="1:26" ht="15.75" customHeight="1">
      <c r="A292" s="123"/>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row>
    <row r="293" spans="1:26" ht="15.75" customHeight="1">
      <c r="A293" s="123"/>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row>
    <row r="294" spans="1:26" ht="15.75" customHeight="1">
      <c r="A294" s="123"/>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row>
    <row r="295" spans="1:26" ht="15.75" customHeight="1">
      <c r="A295" s="123"/>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row>
    <row r="296" spans="1:26" ht="15.75" customHeight="1">
      <c r="A296" s="123"/>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row>
    <row r="297" spans="1:26" ht="15.75" customHeight="1">
      <c r="A297" s="123"/>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row>
    <row r="298" spans="1:26" ht="15.75" customHeight="1">
      <c r="A298" s="123"/>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row>
    <row r="299" spans="1:26" ht="15.75" customHeight="1">
      <c r="A299" s="123"/>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row>
    <row r="300" spans="1:26" ht="15.75" customHeight="1">
      <c r="A300" s="123"/>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row>
    <row r="301" spans="1:26" ht="15.75" customHeight="1">
      <c r="A301" s="123"/>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row>
    <row r="302" spans="1:26" ht="15.75" customHeight="1">
      <c r="A302" s="123"/>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row>
    <row r="303" spans="1:26" ht="15.75" customHeight="1">
      <c r="A303" s="123"/>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row>
    <row r="304" spans="1:26" ht="15.75" customHeight="1">
      <c r="A304" s="123"/>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row>
    <row r="305" spans="1:26" ht="15.75" customHeight="1">
      <c r="A305" s="123"/>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row>
    <row r="306" spans="1:26" ht="15.75" customHeight="1">
      <c r="A306" s="123"/>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row>
    <row r="307" spans="1:26" ht="15.75" customHeight="1">
      <c r="A307" s="123"/>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row>
    <row r="308" spans="1:26" ht="15.75" customHeight="1">
      <c r="A308" s="123"/>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row>
    <row r="309" spans="1:26" ht="15.75" customHeight="1">
      <c r="A309" s="123"/>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row>
    <row r="310" spans="1:26" ht="15.75" customHeight="1">
      <c r="A310" s="123"/>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row>
    <row r="311" spans="1:26" ht="15.75" customHeight="1">
      <c r="A311" s="123"/>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row>
    <row r="312" spans="1:26" ht="15.75" customHeight="1">
      <c r="A312" s="123"/>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row>
    <row r="313" spans="1:26" ht="15.75" customHeight="1">
      <c r="A313" s="123"/>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row>
    <row r="314" spans="1:26" ht="15.75" customHeight="1">
      <c r="A314" s="123"/>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row>
    <row r="315" spans="1:26" ht="15.75" customHeight="1">
      <c r="A315" s="123"/>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row>
    <row r="316" spans="1:26" ht="15.75" customHeight="1">
      <c r="A316" s="123"/>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row>
    <row r="317" spans="1:26" ht="15.75" customHeight="1">
      <c r="A317" s="123"/>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row>
    <row r="318" spans="1:26" ht="15.75" customHeight="1">
      <c r="A318" s="123"/>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row>
    <row r="319" spans="1:26" ht="15.75" customHeight="1">
      <c r="A319" s="123"/>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row>
    <row r="320" spans="1:26" ht="15.75" customHeight="1">
      <c r="A320" s="123"/>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row>
    <row r="321" spans="1:26" ht="15.75" customHeight="1">
      <c r="A321" s="123"/>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row>
    <row r="322" spans="1:26" ht="15.75" customHeight="1">
      <c r="A322" s="123"/>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row>
    <row r="323" spans="1:26" ht="15.75" customHeight="1">
      <c r="A323" s="123"/>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row>
    <row r="324" spans="1:26" ht="15.75" customHeight="1">
      <c r="A324" s="123"/>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row>
    <row r="325" spans="1:26" ht="15.75" customHeight="1">
      <c r="A325" s="123"/>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row>
    <row r="326" spans="1:26" ht="15.75" customHeight="1">
      <c r="A326" s="123"/>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row>
    <row r="327" spans="1:26" ht="15.75" customHeight="1">
      <c r="A327" s="123"/>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row>
    <row r="328" spans="1:26" ht="15.75" customHeight="1">
      <c r="A328" s="123"/>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row>
    <row r="329" spans="1:26" ht="15.75" customHeight="1">
      <c r="A329" s="123"/>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row>
    <row r="330" spans="1:26" ht="15.75" customHeight="1">
      <c r="A330" s="123"/>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row>
    <row r="331" spans="1:26" ht="15.75" customHeight="1">
      <c r="A331" s="123"/>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row>
    <row r="332" spans="1:26" ht="15.75" customHeight="1">
      <c r="A332" s="123"/>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row>
    <row r="333" spans="1:26" ht="15.75" customHeight="1">
      <c r="A333" s="123"/>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row>
    <row r="334" spans="1:26" ht="15.75" customHeight="1">
      <c r="A334" s="123"/>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row>
    <row r="335" spans="1:26" ht="15.75" customHeight="1">
      <c r="A335" s="123"/>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row>
    <row r="336" spans="1:26" ht="15.75" customHeight="1">
      <c r="A336" s="123"/>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row>
    <row r="337" spans="1:26" ht="15.75" customHeight="1">
      <c r="A337" s="123"/>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row>
    <row r="338" spans="1:26" ht="15.75" customHeight="1">
      <c r="A338" s="123"/>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row>
    <row r="339" spans="1:26" ht="15.75" customHeight="1">
      <c r="A339" s="123"/>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row>
    <row r="340" spans="1:26" ht="15.75" customHeight="1">
      <c r="A340" s="123"/>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row>
    <row r="341" spans="1:26" ht="15.75" customHeight="1">
      <c r="A341" s="123"/>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row>
    <row r="342" spans="1:26" ht="15.75" customHeight="1">
      <c r="A342" s="123"/>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row>
    <row r="343" spans="1:26" ht="15.75" customHeight="1">
      <c r="A343" s="123"/>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row>
    <row r="344" spans="1:26" ht="15.75" customHeight="1">
      <c r="A344" s="123"/>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row>
    <row r="345" spans="1:26" ht="15.75" customHeight="1">
      <c r="A345" s="123"/>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row>
    <row r="346" spans="1:26" ht="15.75" customHeight="1">
      <c r="A346" s="123"/>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row>
    <row r="347" spans="1:26" ht="15.75" customHeight="1">
      <c r="A347" s="123"/>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row>
    <row r="348" spans="1:26" ht="15.75" customHeight="1">
      <c r="A348" s="123"/>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row>
    <row r="349" spans="1:26" ht="15.75" customHeight="1">
      <c r="A349" s="123"/>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row>
    <row r="350" spans="1:26" ht="15.75" customHeight="1">
      <c r="A350" s="123"/>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row>
    <row r="351" spans="1:26" ht="15.75" customHeight="1">
      <c r="A351" s="123"/>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row>
    <row r="352" spans="1:26" ht="15.75" customHeight="1">
      <c r="A352" s="123"/>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row>
    <row r="353" spans="1:26" ht="15.75" customHeight="1">
      <c r="A353" s="123"/>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row>
    <row r="354" spans="1:26" ht="15.75" customHeight="1">
      <c r="A354" s="123"/>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row>
    <row r="355" spans="1:26" ht="15.75" customHeight="1">
      <c r="A355" s="123"/>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row>
    <row r="356" spans="1:26" ht="15.75" customHeight="1">
      <c r="A356" s="123"/>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row>
    <row r="357" spans="1:26" ht="15.75" customHeight="1">
      <c r="A357" s="123"/>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row>
    <row r="358" spans="1:26" ht="15.75" customHeight="1">
      <c r="A358" s="123"/>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row>
    <row r="359" spans="1:26" ht="15.75" customHeight="1">
      <c r="A359" s="123"/>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row>
    <row r="360" spans="1:26" ht="15.75" customHeight="1">
      <c r="A360" s="123"/>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row>
    <row r="361" spans="1:26" ht="15.75" customHeight="1">
      <c r="A361" s="123"/>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row>
    <row r="362" spans="1:26" ht="15.75" customHeight="1">
      <c r="A362" s="123"/>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row>
    <row r="363" spans="1:26" ht="15.75" customHeight="1">
      <c r="A363" s="123"/>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row>
    <row r="364" spans="1:26" ht="15.75" customHeight="1">
      <c r="A364" s="123"/>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row>
    <row r="365" spans="1:26" ht="15.75" customHeight="1">
      <c r="A365" s="123"/>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row>
    <row r="366" spans="1:26" ht="15.75" customHeight="1">
      <c r="A366" s="123"/>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row>
    <row r="367" spans="1:26" ht="15.75" customHeight="1">
      <c r="A367" s="123"/>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row>
    <row r="368" spans="1:26" ht="15.75" customHeight="1">
      <c r="A368" s="123"/>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row>
    <row r="369" spans="1:26" ht="15.75" customHeight="1">
      <c r="A369" s="123"/>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row>
    <row r="370" spans="1:26" ht="15.75" customHeight="1">
      <c r="A370" s="123"/>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row>
    <row r="371" spans="1:26" ht="15.75" customHeight="1">
      <c r="A371" s="123"/>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row>
    <row r="372" spans="1:26" ht="15.75" customHeight="1">
      <c r="A372" s="123"/>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row>
    <row r="373" spans="1:26" ht="15.75" customHeight="1">
      <c r="A373" s="123"/>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row>
    <row r="374" spans="1:26" ht="15.75" customHeight="1">
      <c r="A374" s="123"/>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row>
    <row r="375" spans="1:26" ht="15.75" customHeight="1">
      <c r="A375" s="123"/>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row>
    <row r="376" spans="1:26" ht="15.75" customHeight="1">
      <c r="A376" s="123"/>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row>
    <row r="377" spans="1:26" ht="15.75" customHeight="1">
      <c r="A377" s="123"/>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row>
    <row r="378" spans="1:26" ht="15.75" customHeight="1">
      <c r="A378" s="123"/>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row>
    <row r="379" spans="1:26" ht="15.75" customHeight="1">
      <c r="A379" s="123"/>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row>
    <row r="380" spans="1:26" ht="15.75" customHeight="1">
      <c r="A380" s="123"/>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row>
    <row r="381" spans="1:26" ht="15.75" customHeight="1">
      <c r="A381" s="123"/>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row>
    <row r="382" spans="1:26" ht="15.75" customHeight="1">
      <c r="A382" s="123"/>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row>
    <row r="383" spans="1:26" ht="15.75" customHeight="1">
      <c r="A383" s="123"/>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row>
    <row r="384" spans="1:26" ht="15.75" customHeight="1">
      <c r="A384" s="123"/>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row>
    <row r="385" spans="1:26" ht="15.75" customHeight="1">
      <c r="A385" s="123"/>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row>
    <row r="386" spans="1:26" ht="15.75" customHeight="1">
      <c r="A386" s="123"/>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row>
    <row r="387" spans="1:26" ht="15.75" customHeight="1">
      <c r="A387" s="123"/>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row>
    <row r="388" spans="1:26" ht="15.75" customHeight="1">
      <c r="A388" s="123"/>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row>
    <row r="389" spans="1:26" ht="15.75" customHeight="1">
      <c r="A389" s="123"/>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row>
    <row r="390" spans="1:26" ht="15.75" customHeight="1">
      <c r="A390" s="123"/>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row>
    <row r="391" spans="1:26" ht="15.75" customHeight="1">
      <c r="A391" s="123"/>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row>
    <row r="392" spans="1:26" ht="15.75" customHeight="1">
      <c r="A392" s="123"/>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row>
    <row r="393" spans="1:26" ht="15.75" customHeight="1">
      <c r="A393" s="123"/>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row>
    <row r="394" spans="1:26" ht="15.75" customHeight="1">
      <c r="A394" s="123"/>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row>
    <row r="395" spans="1:26" ht="15.75" customHeight="1">
      <c r="A395" s="123"/>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row>
    <row r="396" spans="1:26" ht="15.75" customHeight="1">
      <c r="A396" s="123"/>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row>
    <row r="397" spans="1:26" ht="15.75" customHeight="1">
      <c r="A397" s="123"/>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row>
    <row r="398" spans="1:26" ht="15.75" customHeight="1">
      <c r="A398" s="123"/>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row>
    <row r="399" spans="1:26" ht="15.75" customHeight="1">
      <c r="A399" s="123"/>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row>
    <row r="400" spans="1:26" ht="15.75" customHeight="1">
      <c r="A400" s="123"/>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row>
    <row r="401" spans="1:26" ht="15.75" customHeight="1">
      <c r="A401" s="123"/>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row>
    <row r="402" spans="1:26" ht="15.75" customHeight="1">
      <c r="A402" s="123"/>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row>
    <row r="403" spans="1:26" ht="15.75" customHeight="1">
      <c r="A403" s="123"/>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row>
    <row r="404" spans="1:26" ht="15.75" customHeight="1">
      <c r="A404" s="123"/>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row>
    <row r="405" spans="1:26" ht="15.75" customHeight="1">
      <c r="A405" s="123"/>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row>
    <row r="406" spans="1:26" ht="15.75" customHeight="1">
      <c r="A406" s="123"/>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row>
    <row r="407" spans="1:26" ht="15.75" customHeight="1">
      <c r="A407" s="123"/>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row>
    <row r="408" spans="1:26" ht="15.75" customHeight="1">
      <c r="A408" s="123"/>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row>
    <row r="409" spans="1:26" ht="15.75" customHeight="1">
      <c r="A409" s="123"/>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row>
    <row r="410" spans="1:26" ht="15.75" customHeight="1">
      <c r="A410" s="123"/>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row>
    <row r="411" spans="1:26" ht="15.75" customHeight="1">
      <c r="A411" s="123"/>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row>
    <row r="412" spans="1:26" ht="15.75" customHeight="1">
      <c r="A412" s="123"/>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row>
    <row r="413" spans="1:26" ht="15.75" customHeight="1">
      <c r="A413" s="123"/>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row>
    <row r="414" spans="1:26" ht="15.75" customHeight="1">
      <c r="A414" s="123"/>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row>
    <row r="415" spans="1:26" ht="15.75" customHeight="1">
      <c r="A415" s="123"/>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row>
    <row r="416" spans="1:26" ht="15.75" customHeight="1">
      <c r="A416" s="123"/>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row>
    <row r="417" spans="1:26" ht="15.75" customHeight="1">
      <c r="A417" s="123"/>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row>
    <row r="418" spans="1:26" ht="15.75" customHeight="1">
      <c r="A418" s="123"/>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row>
    <row r="419" spans="1:26" ht="15.75" customHeight="1">
      <c r="A419" s="123"/>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row>
    <row r="420" spans="1:26" ht="15.75" customHeight="1">
      <c r="A420" s="123"/>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row>
    <row r="421" spans="1:26" ht="15.75" customHeight="1">
      <c r="A421" s="123"/>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row>
    <row r="422" spans="1:26" ht="15.75" customHeight="1">
      <c r="A422" s="123"/>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row>
    <row r="423" spans="1:26" ht="15.75" customHeight="1">
      <c r="A423" s="123"/>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row>
    <row r="424" spans="1:26" ht="15.75" customHeight="1">
      <c r="A424" s="123"/>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row>
    <row r="425" spans="1:26" ht="15.75" customHeight="1">
      <c r="A425" s="123"/>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row>
    <row r="426" spans="1:26" ht="15.75" customHeight="1">
      <c r="A426" s="123"/>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row>
    <row r="427" spans="1:26" ht="15.75" customHeight="1">
      <c r="A427" s="123"/>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row>
    <row r="428" spans="1:26" ht="15.75" customHeight="1">
      <c r="A428" s="123"/>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row>
    <row r="429" spans="1:26" ht="15.75" customHeight="1">
      <c r="A429" s="123"/>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row>
    <row r="430" spans="1:26" ht="15.75" customHeight="1">
      <c r="A430" s="123"/>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row>
    <row r="431" spans="1:26" ht="15.75" customHeight="1">
      <c r="A431" s="123"/>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row>
    <row r="432" spans="1:26" ht="15.75" customHeight="1">
      <c r="A432" s="123"/>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row>
    <row r="433" spans="1:26" ht="15.75" customHeight="1">
      <c r="A433" s="123"/>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row>
    <row r="434" spans="1:26" ht="15.75" customHeight="1">
      <c r="A434" s="123"/>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row>
    <row r="435" spans="1:26" ht="15.75" customHeight="1">
      <c r="A435" s="123"/>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row>
    <row r="436" spans="1:26" ht="15.75" customHeight="1">
      <c r="A436" s="123"/>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row>
    <row r="437" spans="1:26" ht="15.75" customHeight="1">
      <c r="A437" s="123"/>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row>
    <row r="438" spans="1:26" ht="15.75" customHeight="1">
      <c r="A438" s="123"/>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row>
    <row r="439" spans="1:26" ht="15.75" customHeight="1">
      <c r="A439" s="123"/>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row>
    <row r="440" spans="1:26" ht="15.75" customHeight="1">
      <c r="A440" s="123"/>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row>
    <row r="441" spans="1:26" ht="15.75" customHeight="1">
      <c r="A441" s="123"/>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row>
    <row r="442" spans="1:26" ht="15.75" customHeight="1">
      <c r="A442" s="123"/>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row>
    <row r="443" spans="1:26" ht="15.75" customHeight="1">
      <c r="A443" s="123"/>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row>
    <row r="444" spans="1:26" ht="15.75" customHeight="1">
      <c r="A444" s="123"/>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row>
    <row r="445" spans="1:26" ht="15.75" customHeight="1">
      <c r="A445" s="123"/>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row>
    <row r="446" spans="1:26" ht="15.75" customHeight="1">
      <c r="A446" s="123"/>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row>
    <row r="447" spans="1:26" ht="15.75" customHeight="1">
      <c r="A447" s="123"/>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row>
    <row r="448" spans="1:26" ht="15.75" customHeight="1">
      <c r="A448" s="123"/>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row>
    <row r="449" spans="1:26" ht="15.75" customHeight="1">
      <c r="A449" s="123"/>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row>
    <row r="450" spans="1:26" ht="15.75" customHeight="1">
      <c r="A450" s="123"/>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row>
    <row r="451" spans="1:26" ht="15.75" customHeight="1">
      <c r="A451" s="123"/>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row>
    <row r="452" spans="1:26" ht="15.75" customHeight="1">
      <c r="A452" s="123"/>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row>
    <row r="453" spans="1:26" ht="15.75" customHeight="1">
      <c r="A453" s="123"/>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row>
    <row r="454" spans="1:26" ht="15.75" customHeight="1">
      <c r="A454" s="123"/>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row>
    <row r="455" spans="1:26" ht="15.75" customHeight="1">
      <c r="A455" s="123"/>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row>
    <row r="456" spans="1:26" ht="15.75" customHeight="1">
      <c r="A456" s="123"/>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row>
    <row r="457" spans="1:26" ht="15.75" customHeight="1">
      <c r="A457" s="123"/>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row>
    <row r="458" spans="1:26" ht="15.75" customHeight="1">
      <c r="A458" s="123"/>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row>
    <row r="459" spans="1:26" ht="15.75" customHeight="1">
      <c r="A459" s="123"/>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row>
    <row r="460" spans="1:26" ht="15.75" customHeight="1">
      <c r="A460" s="123"/>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row>
    <row r="461" spans="1:26" ht="15.75" customHeight="1">
      <c r="A461" s="123"/>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row>
    <row r="462" spans="1:26" ht="15.75" customHeight="1">
      <c r="A462" s="123"/>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row>
    <row r="463" spans="1:26" ht="15.75" customHeight="1">
      <c r="A463" s="123"/>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row>
    <row r="464" spans="1:26" ht="15.75" customHeight="1">
      <c r="A464" s="123"/>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row>
    <row r="465" spans="1:26" ht="15.75" customHeight="1">
      <c r="A465" s="123"/>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row>
    <row r="466" spans="1:26" ht="15.75" customHeight="1">
      <c r="A466" s="123"/>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row>
    <row r="467" spans="1:26" ht="15.75" customHeight="1">
      <c r="A467" s="123"/>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row>
    <row r="468" spans="1:26" ht="15.75" customHeight="1">
      <c r="A468" s="123"/>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row>
    <row r="469" spans="1:26" ht="15.75" customHeight="1">
      <c r="A469" s="123"/>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row>
    <row r="470" spans="1:26" ht="15.75" customHeight="1">
      <c r="A470" s="123"/>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row>
    <row r="471" spans="1:26" ht="15.75" customHeight="1">
      <c r="A471" s="123"/>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row>
    <row r="472" spans="1:26" ht="15.75" customHeight="1">
      <c r="A472" s="123"/>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row>
    <row r="473" spans="1:26" ht="15.75" customHeight="1">
      <c r="A473" s="123"/>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row>
    <row r="474" spans="1:26" ht="15.75" customHeight="1">
      <c r="A474" s="123"/>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row>
    <row r="475" spans="1:26" ht="15.75" customHeight="1">
      <c r="A475" s="123"/>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row>
    <row r="476" spans="1:26" ht="15.75" customHeight="1">
      <c r="A476" s="123"/>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row>
    <row r="477" spans="1:26" ht="15.75" customHeight="1">
      <c r="A477" s="123"/>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row>
    <row r="478" spans="1:26" ht="15.75" customHeight="1">
      <c r="A478" s="123"/>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row>
    <row r="479" spans="1:26" ht="15.75" customHeight="1">
      <c r="A479" s="123"/>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row>
    <row r="480" spans="1:26" ht="15.75" customHeight="1">
      <c r="A480" s="123"/>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row>
    <row r="481" spans="1:26" ht="15.75" customHeight="1">
      <c r="A481" s="123"/>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row>
    <row r="482" spans="1:26" ht="15.75" customHeight="1">
      <c r="A482" s="123"/>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row>
    <row r="483" spans="1:26" ht="15.75" customHeight="1">
      <c r="A483" s="123"/>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row>
    <row r="484" spans="1:26" ht="15.75" customHeight="1">
      <c r="A484" s="123"/>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row>
    <row r="485" spans="1:26" ht="15.75" customHeight="1">
      <c r="A485" s="123"/>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row>
    <row r="486" spans="1:26" ht="15.75" customHeight="1">
      <c r="A486" s="123"/>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row>
    <row r="487" spans="1:26" ht="15.75" customHeight="1">
      <c r="A487" s="123"/>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row>
    <row r="488" spans="1:26" ht="15.75" customHeight="1">
      <c r="A488" s="123"/>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row>
    <row r="489" spans="1:26" ht="15.75" customHeight="1">
      <c r="A489" s="123"/>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row>
    <row r="490" spans="1:26" ht="15.75" customHeight="1">
      <c r="A490" s="123"/>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row>
    <row r="491" spans="1:26" ht="15.75" customHeight="1">
      <c r="A491" s="123"/>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row>
    <row r="492" spans="1:26" ht="15.75" customHeight="1">
      <c r="A492" s="123"/>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row>
    <row r="493" spans="1:26" ht="15.75" customHeight="1">
      <c r="A493" s="123"/>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row>
    <row r="494" spans="1:26" ht="15.75" customHeight="1">
      <c r="A494" s="123"/>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row>
    <row r="495" spans="1:26" ht="15.75" customHeight="1">
      <c r="A495" s="123"/>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row>
    <row r="496" spans="1:26" ht="15.75" customHeight="1">
      <c r="A496" s="123"/>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row>
    <row r="497" spans="1:26" ht="15.75" customHeight="1">
      <c r="A497" s="123"/>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row>
    <row r="498" spans="1:26" ht="15.75" customHeight="1">
      <c r="A498" s="123"/>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row>
    <row r="499" spans="1:26" ht="15.75" customHeight="1">
      <c r="A499" s="123"/>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row>
    <row r="500" spans="1:26" ht="15.75" customHeight="1">
      <c r="A500" s="123"/>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row>
    <row r="501" spans="1:26" ht="15.75" customHeight="1">
      <c r="A501" s="123"/>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row>
    <row r="502" spans="1:26" ht="15.75" customHeight="1">
      <c r="A502" s="123"/>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row>
    <row r="503" spans="1:26" ht="15.75" customHeight="1">
      <c r="A503" s="123"/>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row>
    <row r="504" spans="1:26" ht="15.75" customHeight="1">
      <c r="A504" s="123"/>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row>
    <row r="505" spans="1:26" ht="15.75" customHeight="1">
      <c r="A505" s="123"/>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row>
    <row r="506" spans="1:26" ht="15.75" customHeight="1">
      <c r="A506" s="123"/>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row>
    <row r="507" spans="1:26" ht="15.75" customHeight="1">
      <c r="A507" s="123"/>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row>
    <row r="508" spans="1:26" ht="15.75" customHeight="1">
      <c r="A508" s="123"/>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row>
    <row r="509" spans="1:26" ht="15.75" customHeight="1">
      <c r="A509" s="123"/>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row>
    <row r="510" spans="1:26" ht="15.75" customHeight="1">
      <c r="A510" s="123"/>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row>
    <row r="511" spans="1:26" ht="15.75" customHeight="1">
      <c r="A511" s="123"/>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row>
    <row r="512" spans="1:26" ht="15.75" customHeight="1">
      <c r="A512" s="123"/>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row>
    <row r="513" spans="1:26" ht="15.75" customHeight="1">
      <c r="A513" s="123"/>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row>
    <row r="514" spans="1:26" ht="15.75" customHeight="1">
      <c r="A514" s="123"/>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row>
    <row r="515" spans="1:26" ht="15.75" customHeight="1">
      <c r="A515" s="123"/>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row>
    <row r="516" spans="1:26" ht="15.75" customHeight="1">
      <c r="A516" s="123"/>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row>
    <row r="517" spans="1:26" ht="15.75" customHeight="1">
      <c r="A517" s="123"/>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row>
    <row r="518" spans="1:26" ht="15.75" customHeight="1">
      <c r="A518" s="123"/>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row>
    <row r="519" spans="1:26" ht="15.75" customHeight="1">
      <c r="A519" s="123"/>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row>
    <row r="520" spans="1:26" ht="15.75" customHeight="1">
      <c r="A520" s="123"/>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row>
    <row r="521" spans="1:26" ht="15.75" customHeight="1">
      <c r="A521" s="123"/>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row>
    <row r="522" spans="1:26" ht="15.75" customHeight="1">
      <c r="A522" s="123"/>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row>
    <row r="523" spans="1:26" ht="15.75" customHeight="1">
      <c r="A523" s="123"/>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row>
    <row r="524" spans="1:26" ht="15.75" customHeight="1">
      <c r="A524" s="123"/>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row>
    <row r="525" spans="1:26" ht="15.75" customHeight="1">
      <c r="A525" s="123"/>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row>
    <row r="526" spans="1:26" ht="15.75" customHeight="1">
      <c r="A526" s="123"/>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row>
    <row r="527" spans="1:26" ht="15.75" customHeight="1">
      <c r="A527" s="123"/>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row>
    <row r="528" spans="1:26" ht="15.75" customHeight="1">
      <c r="A528" s="123"/>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row>
    <row r="529" spans="1:26" ht="15.75" customHeight="1">
      <c r="A529" s="123"/>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row>
    <row r="530" spans="1:26" ht="15.75" customHeight="1">
      <c r="A530" s="123"/>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row>
    <row r="531" spans="1:26" ht="15.75" customHeight="1">
      <c r="A531" s="123"/>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row>
    <row r="532" spans="1:26" ht="15.75" customHeight="1">
      <c r="A532" s="123"/>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row>
    <row r="533" spans="1:26" ht="15.75" customHeight="1">
      <c r="A533" s="123"/>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row>
    <row r="534" spans="1:26" ht="15.75" customHeight="1">
      <c r="A534" s="123"/>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row>
    <row r="535" spans="1:26" ht="15.75" customHeight="1">
      <c r="A535" s="123"/>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row>
    <row r="536" spans="1:26" ht="15.75" customHeight="1">
      <c r="A536" s="123"/>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row>
    <row r="537" spans="1:26" ht="15.75" customHeight="1">
      <c r="A537" s="123"/>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row>
    <row r="538" spans="1:26" ht="15.75" customHeight="1">
      <c r="A538" s="123"/>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row>
    <row r="539" spans="1:26" ht="15.75" customHeight="1">
      <c r="A539" s="123"/>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row>
    <row r="540" spans="1:26" ht="15.75" customHeight="1">
      <c r="A540" s="123"/>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row>
    <row r="541" spans="1:26" ht="15.75" customHeight="1">
      <c r="A541" s="123"/>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row>
    <row r="542" spans="1:26" ht="15.75" customHeight="1">
      <c r="A542" s="123"/>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row>
    <row r="543" spans="1:26" ht="15.75" customHeight="1">
      <c r="A543" s="123"/>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row>
    <row r="544" spans="1:26" ht="15.75" customHeight="1">
      <c r="A544" s="123"/>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row>
    <row r="545" spans="1:26" ht="15.75" customHeight="1">
      <c r="A545" s="123"/>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row>
    <row r="546" spans="1:26" ht="15.75" customHeight="1">
      <c r="A546" s="123"/>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row>
    <row r="547" spans="1:26" ht="15.75" customHeight="1">
      <c r="A547" s="123"/>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row>
    <row r="548" spans="1:26" ht="15.75" customHeight="1">
      <c r="A548" s="123"/>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row>
    <row r="549" spans="1:26" ht="15.75" customHeight="1">
      <c r="A549" s="123"/>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row>
    <row r="550" spans="1:26" ht="15.75" customHeight="1">
      <c r="A550" s="123"/>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row>
    <row r="551" spans="1:26" ht="15.75" customHeight="1">
      <c r="A551" s="123"/>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row>
    <row r="552" spans="1:26" ht="15.75" customHeight="1">
      <c r="A552" s="123"/>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row>
    <row r="553" spans="1:26" ht="15.75" customHeight="1">
      <c r="A553" s="123"/>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row>
    <row r="554" spans="1:26" ht="15.75" customHeight="1">
      <c r="A554" s="123"/>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row>
    <row r="555" spans="1:26" ht="15.75" customHeight="1">
      <c r="A555" s="123"/>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row>
    <row r="556" spans="1:26" ht="15.75" customHeight="1">
      <c r="A556" s="123"/>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row>
    <row r="557" spans="1:26" ht="15.75" customHeight="1">
      <c r="A557" s="123"/>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row>
    <row r="558" spans="1:26" ht="15.75" customHeight="1">
      <c r="A558" s="123"/>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row>
    <row r="559" spans="1:26" ht="15.75" customHeight="1">
      <c r="A559" s="123"/>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row>
    <row r="560" spans="1:26" ht="15.75" customHeight="1">
      <c r="A560" s="123"/>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row>
    <row r="561" spans="1:26" ht="15.75" customHeight="1">
      <c r="A561" s="123"/>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row>
    <row r="562" spans="1:26" ht="15.75" customHeight="1">
      <c r="A562" s="123"/>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row>
    <row r="563" spans="1:26" ht="15.75" customHeight="1">
      <c r="A563" s="123"/>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row>
    <row r="564" spans="1:26" ht="15.75" customHeight="1">
      <c r="A564" s="123"/>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row>
    <row r="565" spans="1:26" ht="15.75" customHeight="1">
      <c r="A565" s="123"/>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row>
    <row r="566" spans="1:26" ht="15.75" customHeight="1">
      <c r="A566" s="123"/>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row>
    <row r="567" spans="1:26" ht="15.75" customHeight="1">
      <c r="A567" s="123"/>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row>
    <row r="568" spans="1:26" ht="15.75" customHeight="1">
      <c r="A568" s="123"/>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row>
    <row r="569" spans="1:26" ht="15.75" customHeight="1">
      <c r="A569" s="123"/>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row>
    <row r="570" spans="1:26" ht="15.75" customHeight="1">
      <c r="A570" s="123"/>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row>
    <row r="571" spans="1:26" ht="15.75" customHeight="1">
      <c r="A571" s="123"/>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row>
    <row r="572" spans="1:26" ht="15.75" customHeight="1">
      <c r="A572" s="123"/>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row>
    <row r="573" spans="1:26" ht="15.75" customHeight="1">
      <c r="A573" s="123"/>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row>
    <row r="574" spans="1:26" ht="15.75" customHeight="1">
      <c r="A574" s="123"/>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row>
    <row r="575" spans="1:26" ht="15.75" customHeight="1">
      <c r="A575" s="123"/>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row>
    <row r="576" spans="1:26" ht="15.75" customHeight="1">
      <c r="A576" s="123"/>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row>
    <row r="577" spans="1:26" ht="15.75" customHeight="1">
      <c r="A577" s="123"/>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row>
    <row r="578" spans="1:26" ht="15.75" customHeight="1">
      <c r="A578" s="123"/>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row>
    <row r="579" spans="1:26" ht="15.75" customHeight="1">
      <c r="A579" s="123"/>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row>
    <row r="580" spans="1:26" ht="15.75" customHeight="1">
      <c r="A580" s="123"/>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row>
    <row r="581" spans="1:26" ht="15.75" customHeight="1">
      <c r="A581" s="123"/>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row>
    <row r="582" spans="1:26" ht="15.75" customHeight="1">
      <c r="A582" s="123"/>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row>
    <row r="583" spans="1:26" ht="15.75" customHeight="1">
      <c r="A583" s="123"/>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row>
    <row r="584" spans="1:26" ht="15.75" customHeight="1">
      <c r="A584" s="123"/>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row>
    <row r="585" spans="1:26" ht="15.75" customHeight="1">
      <c r="A585" s="123"/>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row>
    <row r="586" spans="1:26" ht="15.75" customHeight="1">
      <c r="A586" s="123"/>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row>
    <row r="587" spans="1:26" ht="15.75" customHeight="1">
      <c r="A587" s="123"/>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row>
    <row r="588" spans="1:26" ht="15.75" customHeight="1">
      <c r="A588" s="123"/>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row>
    <row r="589" spans="1:26" ht="15.75" customHeight="1">
      <c r="A589" s="123"/>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row>
    <row r="590" spans="1:26" ht="15.75" customHeight="1">
      <c r="A590" s="123"/>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row>
    <row r="591" spans="1:26" ht="15.75" customHeight="1">
      <c r="A591" s="123"/>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row>
    <row r="592" spans="1:26" ht="15.75" customHeight="1">
      <c r="A592" s="123"/>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row>
    <row r="593" spans="1:26" ht="15.75" customHeight="1">
      <c r="A593" s="123"/>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row>
    <row r="594" spans="1:26" ht="15.75" customHeight="1">
      <c r="A594" s="123"/>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row>
    <row r="595" spans="1:26" ht="15.75" customHeight="1">
      <c r="A595" s="123"/>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row>
    <row r="596" spans="1:26" ht="15.75" customHeight="1">
      <c r="A596" s="123"/>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row>
    <row r="597" spans="1:26" ht="15.75" customHeight="1">
      <c r="A597" s="123"/>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row>
    <row r="598" spans="1:26" ht="15.75" customHeight="1">
      <c r="A598" s="123"/>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row>
    <row r="599" spans="1:26" ht="15.75" customHeight="1">
      <c r="A599" s="123"/>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row>
    <row r="600" spans="1:26" ht="15.75" customHeight="1">
      <c r="A600" s="123"/>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row>
    <row r="601" spans="1:26" ht="15.75" customHeight="1">
      <c r="A601" s="123"/>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row>
    <row r="602" spans="1:26" ht="15.75" customHeight="1">
      <c r="A602" s="123"/>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row>
    <row r="603" spans="1:26" ht="15.75" customHeight="1">
      <c r="A603" s="123"/>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row>
    <row r="604" spans="1:26" ht="15.75" customHeight="1">
      <c r="A604" s="123"/>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row>
    <row r="605" spans="1:26" ht="15.75" customHeight="1">
      <c r="A605" s="123"/>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row>
    <row r="606" spans="1:26" ht="15.75" customHeight="1">
      <c r="A606" s="123"/>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row>
    <row r="607" spans="1:26" ht="15.75" customHeight="1">
      <c r="A607" s="123"/>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row>
    <row r="608" spans="1:26" ht="15.75" customHeight="1">
      <c r="A608" s="123"/>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row>
    <row r="609" spans="1:26" ht="15.75" customHeight="1">
      <c r="A609" s="123"/>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row>
    <row r="610" spans="1:26" ht="15.75" customHeight="1">
      <c r="A610" s="123"/>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row>
    <row r="611" spans="1:26" ht="15.75" customHeight="1">
      <c r="A611" s="123"/>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row>
    <row r="612" spans="1:26" ht="15.75" customHeight="1">
      <c r="A612" s="123"/>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row>
    <row r="613" spans="1:26" ht="15.75" customHeight="1">
      <c r="A613" s="123"/>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row>
    <row r="614" spans="1:26" ht="15.75" customHeight="1">
      <c r="A614" s="123"/>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row>
    <row r="615" spans="1:26" ht="15.75" customHeight="1">
      <c r="A615" s="123"/>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row>
    <row r="616" spans="1:26" ht="15.75" customHeight="1">
      <c r="A616" s="123"/>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row>
    <row r="617" spans="1:26" ht="15.75" customHeight="1">
      <c r="A617" s="123"/>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row>
    <row r="618" spans="1:26" ht="15.75" customHeight="1">
      <c r="A618" s="123"/>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row>
    <row r="619" spans="1:26" ht="15.75" customHeight="1">
      <c r="A619" s="123"/>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row>
    <row r="620" spans="1:26" ht="15.75" customHeight="1">
      <c r="A620" s="123"/>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row>
    <row r="621" spans="1:26" ht="15.75" customHeight="1">
      <c r="A621" s="123"/>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row>
    <row r="622" spans="1:26" ht="15.75" customHeight="1">
      <c r="A622" s="123"/>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row>
    <row r="623" spans="1:26" ht="15.75" customHeight="1">
      <c r="A623" s="123"/>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row>
    <row r="624" spans="1:26" ht="15.75" customHeight="1">
      <c r="A624" s="123"/>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row>
    <row r="625" spans="1:26" ht="15.75" customHeight="1">
      <c r="A625" s="123"/>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row>
    <row r="626" spans="1:26" ht="15.75" customHeight="1">
      <c r="A626" s="123"/>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row>
    <row r="627" spans="1:26" ht="15.75" customHeight="1">
      <c r="A627" s="123"/>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row>
    <row r="628" spans="1:26" ht="15.75" customHeight="1">
      <c r="A628" s="123"/>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row>
    <row r="629" spans="1:26" ht="15.75" customHeight="1">
      <c r="A629" s="123"/>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row>
    <row r="630" spans="1:26" ht="15.75" customHeight="1">
      <c r="A630" s="123"/>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row>
    <row r="631" spans="1:26" ht="15.75" customHeight="1">
      <c r="A631" s="123"/>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row>
    <row r="632" spans="1:26" ht="15.75" customHeight="1">
      <c r="A632" s="123"/>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row>
    <row r="633" spans="1:26" ht="15.75" customHeight="1">
      <c r="A633" s="123"/>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row>
    <row r="634" spans="1:26" ht="15.75" customHeight="1">
      <c r="A634" s="123"/>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row>
    <row r="635" spans="1:26" ht="15.75" customHeight="1">
      <c r="A635" s="123"/>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row>
    <row r="636" spans="1:26" ht="15.75" customHeight="1">
      <c r="A636" s="123"/>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row>
    <row r="637" spans="1:26" ht="15.75" customHeight="1">
      <c r="A637" s="123"/>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row>
    <row r="638" spans="1:26" ht="15.75" customHeight="1">
      <c r="A638" s="123"/>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row>
    <row r="639" spans="1:26" ht="15.75" customHeight="1">
      <c r="A639" s="123"/>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row>
    <row r="640" spans="1:26" ht="15.75" customHeight="1">
      <c r="A640" s="123"/>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row>
    <row r="641" spans="1:26" ht="15.75" customHeight="1">
      <c r="A641" s="123"/>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row>
    <row r="642" spans="1:26" ht="15.75" customHeight="1">
      <c r="A642" s="123"/>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row>
    <row r="643" spans="1:26" ht="15.75" customHeight="1">
      <c r="A643" s="123"/>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row>
    <row r="644" spans="1:26" ht="15.75" customHeight="1">
      <c r="A644" s="123"/>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row>
    <row r="645" spans="1:26" ht="15.75" customHeight="1">
      <c r="A645" s="123"/>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row>
    <row r="646" spans="1:26" ht="15.75" customHeight="1">
      <c r="A646" s="123"/>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row>
    <row r="647" spans="1:26" ht="15.75" customHeight="1">
      <c r="A647" s="123"/>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row>
    <row r="648" spans="1:26" ht="15.75" customHeight="1">
      <c r="A648" s="123"/>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row>
    <row r="649" spans="1:26" ht="15.75" customHeight="1">
      <c r="A649" s="123"/>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row>
    <row r="650" spans="1:26" ht="15.75" customHeight="1">
      <c r="A650" s="123"/>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row>
    <row r="651" spans="1:26" ht="15.75" customHeight="1">
      <c r="A651" s="123"/>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row>
    <row r="652" spans="1:26" ht="15.75" customHeight="1">
      <c r="A652" s="123"/>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row>
    <row r="653" spans="1:26" ht="15.75" customHeight="1">
      <c r="A653" s="123"/>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row>
    <row r="654" spans="1:26" ht="15.75" customHeight="1">
      <c r="A654" s="123"/>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row>
    <row r="655" spans="1:26" ht="15.75" customHeight="1">
      <c r="A655" s="123"/>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row>
    <row r="656" spans="1:26" ht="15.75" customHeight="1">
      <c r="A656" s="123"/>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row>
    <row r="657" spans="1:26" ht="15.75" customHeight="1">
      <c r="A657" s="123"/>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row>
    <row r="658" spans="1:26" ht="15.75" customHeight="1">
      <c r="A658" s="123"/>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row>
    <row r="659" spans="1:26" ht="15.75" customHeight="1">
      <c r="A659" s="123"/>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row>
    <row r="660" spans="1:26" ht="15.75" customHeight="1">
      <c r="A660" s="123"/>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row>
    <row r="661" spans="1:26" ht="15.75" customHeight="1">
      <c r="A661" s="123"/>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row>
    <row r="662" spans="1:26" ht="15.75" customHeight="1">
      <c r="A662" s="123"/>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row>
    <row r="663" spans="1:26" ht="15.75" customHeight="1">
      <c r="A663" s="123"/>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row>
    <row r="664" spans="1:26" ht="15.75" customHeight="1">
      <c r="A664" s="123"/>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row>
    <row r="665" spans="1:26" ht="15.75" customHeight="1">
      <c r="A665" s="123"/>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row>
    <row r="666" spans="1:26" ht="15.75" customHeight="1">
      <c r="A666" s="123"/>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row>
    <row r="667" spans="1:26" ht="15.75" customHeight="1">
      <c r="A667" s="123"/>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row>
    <row r="668" spans="1:26" ht="15.75" customHeight="1">
      <c r="A668" s="123"/>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row>
    <row r="669" spans="1:26" ht="15.75" customHeight="1">
      <c r="A669" s="123"/>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row>
    <row r="670" spans="1:26" ht="15.75" customHeight="1">
      <c r="A670" s="123"/>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row>
    <row r="671" spans="1:26" ht="15.75" customHeight="1">
      <c r="A671" s="123"/>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row>
    <row r="672" spans="1:26" ht="15.75" customHeight="1">
      <c r="A672" s="123"/>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row>
    <row r="673" spans="1:26" ht="15.75" customHeight="1">
      <c r="A673" s="123"/>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row>
    <row r="674" spans="1:26" ht="15.75" customHeight="1">
      <c r="A674" s="123"/>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row>
    <row r="675" spans="1:26" ht="15.75" customHeight="1">
      <c r="A675" s="123"/>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row>
    <row r="676" spans="1:26" ht="15.75" customHeight="1">
      <c r="A676" s="123"/>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row>
    <row r="677" spans="1:26" ht="15.75" customHeight="1">
      <c r="A677" s="123"/>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row>
    <row r="678" spans="1:26" ht="15.75" customHeight="1">
      <c r="A678" s="123"/>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row>
    <row r="679" spans="1:26" ht="15.75" customHeight="1">
      <c r="A679" s="123"/>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row>
    <row r="680" spans="1:26" ht="15.75" customHeight="1">
      <c r="A680" s="123"/>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row>
    <row r="681" spans="1:26" ht="15.75" customHeight="1">
      <c r="A681" s="123"/>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row>
    <row r="682" spans="1:26" ht="15.75" customHeight="1">
      <c r="A682" s="123"/>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row>
    <row r="683" spans="1:26" ht="15.75" customHeight="1">
      <c r="A683" s="123"/>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row>
    <row r="684" spans="1:26" ht="15.75" customHeight="1">
      <c r="A684" s="123"/>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row>
    <row r="685" spans="1:26" ht="15.75" customHeight="1">
      <c r="A685" s="123"/>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row>
    <row r="686" spans="1:26" ht="15.75" customHeight="1">
      <c r="A686" s="123"/>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row>
    <row r="687" spans="1:26" ht="15.75" customHeight="1">
      <c r="A687" s="123"/>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row>
    <row r="688" spans="1:26" ht="15.75" customHeight="1">
      <c r="A688" s="123"/>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row>
    <row r="689" spans="1:26" ht="15.75" customHeight="1">
      <c r="A689" s="123"/>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row>
    <row r="690" spans="1:26" ht="15.75" customHeight="1">
      <c r="A690" s="123"/>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row>
    <row r="691" spans="1:26" ht="15.75" customHeight="1">
      <c r="A691" s="123"/>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row>
    <row r="692" spans="1:26" ht="15.75" customHeight="1">
      <c r="A692" s="123"/>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row>
    <row r="693" spans="1:26" ht="15.75" customHeight="1">
      <c r="A693" s="123"/>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row>
    <row r="694" spans="1:26" ht="15.75" customHeight="1">
      <c r="A694" s="123"/>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row>
    <row r="695" spans="1:26" ht="15.75" customHeight="1">
      <c r="A695" s="123"/>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row>
    <row r="696" spans="1:26" ht="15.75" customHeight="1">
      <c r="A696" s="123"/>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row>
    <row r="697" spans="1:26" ht="15.75" customHeight="1">
      <c r="A697" s="123"/>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row>
    <row r="698" spans="1:26" ht="15.75" customHeight="1">
      <c r="A698" s="123"/>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row>
    <row r="699" spans="1:26" ht="15.75" customHeight="1">
      <c r="A699" s="123"/>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row>
    <row r="700" spans="1:26" ht="15.75" customHeight="1">
      <c r="A700" s="123"/>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row>
    <row r="701" spans="1:26" ht="15.75" customHeight="1">
      <c r="A701" s="123"/>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row>
    <row r="702" spans="1:26" ht="15.75" customHeight="1">
      <c r="A702" s="123"/>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row>
    <row r="703" spans="1:26" ht="15.75" customHeight="1">
      <c r="A703" s="123"/>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row>
    <row r="704" spans="1:26" ht="15.75" customHeight="1">
      <c r="A704" s="123"/>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row>
    <row r="705" spans="1:26" ht="15.75" customHeight="1">
      <c r="A705" s="123"/>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row>
    <row r="706" spans="1:26" ht="15.75" customHeight="1">
      <c r="A706" s="123"/>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row>
    <row r="707" spans="1:26" ht="15.75" customHeight="1">
      <c r="A707" s="123"/>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row>
    <row r="708" spans="1:26" ht="15.75" customHeight="1">
      <c r="A708" s="123"/>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row>
    <row r="709" spans="1:26" ht="15.75" customHeight="1">
      <c r="A709" s="123"/>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row>
    <row r="710" spans="1:26" ht="15.75" customHeight="1">
      <c r="A710" s="123"/>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row>
    <row r="711" spans="1:26" ht="15.75" customHeight="1">
      <c r="A711" s="123"/>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row>
    <row r="712" spans="1:26" ht="15.75" customHeight="1">
      <c r="A712" s="123"/>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row>
    <row r="713" spans="1:26" ht="15.75" customHeight="1">
      <c r="A713" s="123"/>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row>
    <row r="714" spans="1:26" ht="15.75" customHeight="1">
      <c r="A714" s="123"/>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row>
    <row r="715" spans="1:26" ht="15.75" customHeight="1">
      <c r="A715" s="123"/>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row>
    <row r="716" spans="1:26" ht="15.75" customHeight="1">
      <c r="A716" s="123"/>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row>
    <row r="717" spans="1:26" ht="15.75" customHeight="1">
      <c r="A717" s="123"/>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row>
    <row r="718" spans="1:26" ht="15.75" customHeight="1">
      <c r="A718" s="123"/>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row>
    <row r="719" spans="1:26" ht="15.75" customHeight="1">
      <c r="A719" s="123"/>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row>
    <row r="720" spans="1:26" ht="15.75" customHeight="1">
      <c r="A720" s="123"/>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row>
    <row r="721" spans="1:26" ht="15.75" customHeight="1">
      <c r="A721" s="123"/>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row>
    <row r="722" spans="1:26" ht="15.75" customHeight="1">
      <c r="A722" s="123"/>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row>
    <row r="723" spans="1:26" ht="15.75" customHeight="1">
      <c r="A723" s="123"/>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row>
    <row r="724" spans="1:26" ht="15.75" customHeight="1">
      <c r="A724" s="123"/>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row>
    <row r="725" spans="1:26" ht="15.75" customHeight="1">
      <c r="A725" s="123"/>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row>
    <row r="726" spans="1:26" ht="15.75" customHeight="1">
      <c r="A726" s="123"/>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row>
    <row r="727" spans="1:26" ht="15.75" customHeight="1">
      <c r="A727" s="123"/>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row>
    <row r="728" spans="1:26" ht="15.75" customHeight="1">
      <c r="A728" s="123"/>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row>
    <row r="729" spans="1:26" ht="15.75" customHeight="1">
      <c r="A729" s="123"/>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row>
    <row r="730" spans="1:26" ht="15.75" customHeight="1">
      <c r="A730" s="123"/>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row>
    <row r="731" spans="1:26" ht="15.75" customHeight="1">
      <c r="A731" s="123"/>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row>
    <row r="732" spans="1:26" ht="15.75" customHeight="1">
      <c r="A732" s="123"/>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row>
    <row r="733" spans="1:26" ht="15.75" customHeight="1">
      <c r="A733" s="123"/>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row>
    <row r="734" spans="1:26" ht="15.75" customHeight="1">
      <c r="A734" s="123"/>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row>
    <row r="735" spans="1:26" ht="15.75" customHeight="1">
      <c r="A735" s="123"/>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row>
    <row r="736" spans="1:26" ht="15.75" customHeight="1">
      <c r="A736" s="123"/>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row>
    <row r="737" spans="1:26" ht="15.75" customHeight="1">
      <c r="A737" s="123"/>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row>
    <row r="738" spans="1:26" ht="15.75" customHeight="1">
      <c r="A738" s="123"/>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row>
    <row r="739" spans="1:26" ht="15.75" customHeight="1">
      <c r="A739" s="123"/>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row>
    <row r="740" spans="1:26" ht="15.75" customHeight="1">
      <c r="A740" s="123"/>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row>
    <row r="741" spans="1:26" ht="15.75" customHeight="1">
      <c r="A741" s="123"/>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row>
    <row r="742" spans="1:26" ht="15.75" customHeight="1">
      <c r="A742" s="123"/>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row>
    <row r="743" spans="1:26" ht="15.75" customHeight="1">
      <c r="A743" s="123"/>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row>
    <row r="744" spans="1:26" ht="15.75" customHeight="1">
      <c r="A744" s="123"/>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row>
    <row r="745" spans="1:26" ht="15.75" customHeight="1">
      <c r="A745" s="123"/>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row>
    <row r="746" spans="1:26" ht="15.75" customHeight="1">
      <c r="A746" s="123"/>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row>
    <row r="747" spans="1:26" ht="15.75" customHeight="1">
      <c r="A747" s="123"/>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row>
    <row r="748" spans="1:26" ht="15.75" customHeight="1">
      <c r="A748" s="123"/>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row>
    <row r="749" spans="1:26" ht="15.75" customHeight="1">
      <c r="A749" s="123"/>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row>
    <row r="750" spans="1:26" ht="15.75" customHeight="1">
      <c r="A750" s="123"/>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row>
    <row r="751" spans="1:26" ht="15.75" customHeight="1">
      <c r="A751" s="123"/>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row>
    <row r="752" spans="1:26" ht="15.75" customHeight="1">
      <c r="A752" s="123"/>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row>
    <row r="753" spans="1:26" ht="15.75" customHeight="1">
      <c r="A753" s="123"/>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row>
    <row r="754" spans="1:26" ht="15.75" customHeight="1">
      <c r="A754" s="123"/>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row>
    <row r="755" spans="1:26" ht="15.75" customHeight="1">
      <c r="A755" s="123"/>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row>
    <row r="756" spans="1:26" ht="15.75" customHeight="1">
      <c r="A756" s="123"/>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row>
    <row r="757" spans="1:26" ht="15.75" customHeight="1">
      <c r="A757" s="123"/>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row>
    <row r="758" spans="1:26" ht="15.75" customHeight="1">
      <c r="A758" s="123"/>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row>
    <row r="759" spans="1:26" ht="15.75" customHeight="1">
      <c r="A759" s="123"/>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row>
    <row r="760" spans="1:26" ht="15.75" customHeight="1">
      <c r="A760" s="123"/>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row>
    <row r="761" spans="1:26" ht="15.75" customHeight="1">
      <c r="A761" s="123"/>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row>
    <row r="762" spans="1:26" ht="15.75" customHeight="1">
      <c r="A762" s="123"/>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row>
    <row r="763" spans="1:26" ht="15.75" customHeight="1">
      <c r="A763" s="123"/>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row>
    <row r="764" spans="1:26" ht="15.75" customHeight="1">
      <c r="A764" s="123"/>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row>
    <row r="765" spans="1:26" ht="15.75" customHeight="1">
      <c r="A765" s="123"/>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row>
    <row r="766" spans="1:26" ht="15.75" customHeight="1">
      <c r="A766" s="123"/>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row>
    <row r="767" spans="1:26" ht="15.75" customHeight="1">
      <c r="A767" s="123"/>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row>
    <row r="768" spans="1:26" ht="15.75" customHeight="1">
      <c r="A768" s="123"/>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row>
    <row r="769" spans="1:26" ht="15.75" customHeight="1">
      <c r="A769" s="123"/>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row>
    <row r="770" spans="1:26" ht="15.75" customHeight="1">
      <c r="A770" s="123"/>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row>
    <row r="771" spans="1:26" ht="15.75" customHeight="1">
      <c r="A771" s="123"/>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row>
    <row r="772" spans="1:26" ht="15.75" customHeight="1">
      <c r="A772" s="123"/>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row>
    <row r="773" spans="1:26" ht="15.75" customHeight="1">
      <c r="A773" s="123"/>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row>
    <row r="774" spans="1:26" ht="15.75" customHeight="1">
      <c r="A774" s="123"/>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row>
    <row r="775" spans="1:26" ht="15.75" customHeight="1">
      <c r="A775" s="123"/>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row>
    <row r="776" spans="1:26" ht="15.75" customHeight="1">
      <c r="A776" s="123"/>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row>
    <row r="777" spans="1:26" ht="15.75" customHeight="1">
      <c r="A777" s="123"/>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row>
    <row r="778" spans="1:26" ht="15.75" customHeight="1">
      <c r="A778" s="123"/>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row>
    <row r="779" spans="1:26" ht="15.75" customHeight="1">
      <c r="A779" s="123"/>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row>
    <row r="780" spans="1:26" ht="15.75" customHeight="1">
      <c r="A780" s="123"/>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row>
    <row r="781" spans="1:26" ht="15.75" customHeight="1">
      <c r="A781" s="123"/>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row>
    <row r="782" spans="1:26" ht="15.75" customHeight="1">
      <c r="A782" s="123"/>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row>
    <row r="783" spans="1:26" ht="15.75" customHeight="1">
      <c r="A783" s="123"/>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row>
    <row r="784" spans="1:26" ht="15.75" customHeight="1">
      <c r="A784" s="123"/>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row>
    <row r="785" spans="1:26" ht="15.75" customHeight="1">
      <c r="A785" s="123"/>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row>
    <row r="786" spans="1:26" ht="15.75" customHeight="1">
      <c r="A786" s="123"/>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row>
    <row r="787" spans="1:26" ht="15.75" customHeight="1">
      <c r="A787" s="123"/>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row>
    <row r="788" spans="1:26" ht="15.75" customHeight="1">
      <c r="A788" s="123"/>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row>
    <row r="789" spans="1:26" ht="15.75" customHeight="1">
      <c r="A789" s="123"/>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row>
    <row r="790" spans="1:26" ht="15.75" customHeight="1">
      <c r="A790" s="123"/>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row>
    <row r="791" spans="1:26" ht="15.75" customHeight="1">
      <c r="A791" s="123"/>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row>
    <row r="792" spans="1:26" ht="15.75" customHeight="1">
      <c r="A792" s="123"/>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row>
    <row r="793" spans="1:26" ht="15.75" customHeight="1">
      <c r="A793" s="123"/>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row>
    <row r="794" spans="1:26" ht="15.75" customHeight="1">
      <c r="A794" s="123"/>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row>
    <row r="795" spans="1:26" ht="15.75" customHeight="1">
      <c r="A795" s="123"/>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row>
    <row r="796" spans="1:26" ht="15.75" customHeight="1">
      <c r="A796" s="123"/>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row>
    <row r="797" spans="1:26" ht="15.75" customHeight="1">
      <c r="A797" s="123"/>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row>
    <row r="798" spans="1:26" ht="15.75" customHeight="1">
      <c r="A798" s="123"/>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row>
    <row r="799" spans="1:26" ht="15.75" customHeight="1">
      <c r="A799" s="123"/>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row>
    <row r="800" spans="1:26" ht="15.75" customHeight="1">
      <c r="A800" s="123"/>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row>
    <row r="801" spans="1:26" ht="15.75" customHeight="1">
      <c r="A801" s="123"/>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row>
    <row r="802" spans="1:26" ht="15.75" customHeight="1">
      <c r="A802" s="123"/>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row>
    <row r="803" spans="1:26" ht="15.75" customHeight="1">
      <c r="A803" s="123"/>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row>
    <row r="804" spans="1:26" ht="15.75" customHeight="1">
      <c r="A804" s="123"/>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row>
    <row r="805" spans="1:26" ht="15.75" customHeight="1">
      <c r="A805" s="123"/>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row>
    <row r="806" spans="1:26" ht="15.75" customHeight="1">
      <c r="A806" s="123"/>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row>
    <row r="807" spans="1:26" ht="15.75" customHeight="1">
      <c r="A807" s="123"/>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row>
    <row r="808" spans="1:26" ht="15.75" customHeight="1">
      <c r="A808" s="123"/>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row>
    <row r="809" spans="1:26" ht="15.75" customHeight="1">
      <c r="A809" s="123"/>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row>
    <row r="810" spans="1:26" ht="15.75" customHeight="1">
      <c r="A810" s="123"/>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row>
    <row r="811" spans="1:26" ht="15.75" customHeight="1">
      <c r="A811" s="123"/>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row>
    <row r="812" spans="1:26" ht="15.75" customHeight="1">
      <c r="A812" s="123"/>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row>
    <row r="813" spans="1:26" ht="15.75" customHeight="1">
      <c r="A813" s="123"/>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row>
    <row r="814" spans="1:26" ht="15.75" customHeight="1">
      <c r="A814" s="123"/>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row>
    <row r="815" spans="1:26" ht="15.75" customHeight="1">
      <c r="A815" s="123"/>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row>
    <row r="816" spans="1:26" ht="15.75" customHeight="1">
      <c r="A816" s="123"/>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row>
    <row r="817" spans="1:26" ht="15.75" customHeight="1">
      <c r="A817" s="123"/>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row>
    <row r="818" spans="1:26" ht="15.75" customHeight="1">
      <c r="A818" s="123"/>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row>
    <row r="819" spans="1:26" ht="15.75" customHeight="1">
      <c r="A819" s="123"/>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row>
    <row r="820" spans="1:26" ht="15.75" customHeight="1">
      <c r="A820" s="123"/>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row>
    <row r="821" spans="1:26" ht="15.75" customHeight="1">
      <c r="A821" s="123"/>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row>
    <row r="822" spans="1:26" ht="15.75" customHeight="1">
      <c r="A822" s="123"/>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row>
    <row r="823" spans="1:26" ht="15.75" customHeight="1">
      <c r="A823" s="123"/>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row>
    <row r="824" spans="1:26" ht="15.75" customHeight="1">
      <c r="A824" s="123"/>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row>
    <row r="825" spans="1:26" ht="15.75" customHeight="1">
      <c r="A825" s="123"/>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row>
    <row r="826" spans="1:26" ht="15.75" customHeight="1">
      <c r="A826" s="123"/>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row>
    <row r="827" spans="1:26" ht="15.75" customHeight="1">
      <c r="A827" s="123"/>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row>
    <row r="828" spans="1:26" ht="15.75" customHeight="1">
      <c r="A828" s="123"/>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row>
    <row r="829" spans="1:26" ht="15.75" customHeight="1">
      <c r="A829" s="123"/>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row>
    <row r="830" spans="1:26" ht="15.75" customHeight="1">
      <c r="A830" s="123"/>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row>
    <row r="831" spans="1:26" ht="15.75" customHeight="1">
      <c r="A831" s="123"/>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row>
    <row r="832" spans="1:26" ht="15.75" customHeight="1">
      <c r="A832" s="123"/>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row>
    <row r="833" spans="1:26" ht="15.75" customHeight="1">
      <c r="A833" s="123"/>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row>
    <row r="834" spans="1:26" ht="15.75" customHeight="1">
      <c r="A834" s="123"/>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row>
    <row r="835" spans="1:26" ht="15.75" customHeight="1">
      <c r="A835" s="123"/>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row>
    <row r="836" spans="1:26" ht="15.75" customHeight="1">
      <c r="A836" s="123"/>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row>
    <row r="837" spans="1:26" ht="15.75" customHeight="1">
      <c r="A837" s="123"/>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row>
    <row r="838" spans="1:26" ht="15.75" customHeight="1">
      <c r="A838" s="123"/>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row>
    <row r="839" spans="1:26" ht="15.75" customHeight="1">
      <c r="A839" s="123"/>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row>
    <row r="840" spans="1:26" ht="15.75" customHeight="1">
      <c r="A840" s="123"/>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row>
    <row r="841" spans="1:26" ht="15.75" customHeight="1">
      <c r="A841" s="123"/>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row>
    <row r="842" spans="1:26" ht="15.75" customHeight="1">
      <c r="A842" s="123"/>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row>
    <row r="843" spans="1:26" ht="15.75" customHeight="1">
      <c r="A843" s="123"/>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row>
    <row r="844" spans="1:26" ht="15.75" customHeight="1">
      <c r="A844" s="123"/>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row>
    <row r="845" spans="1:26" ht="15.75" customHeight="1">
      <c r="A845" s="123"/>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row>
    <row r="846" spans="1:26" ht="15.75" customHeight="1">
      <c r="A846" s="123"/>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row>
    <row r="847" spans="1:26" ht="15.75" customHeight="1">
      <c r="A847" s="123"/>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row>
    <row r="848" spans="1:26" ht="15.75" customHeight="1">
      <c r="A848" s="123"/>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row>
    <row r="849" spans="1:26" ht="15.75" customHeight="1">
      <c r="A849" s="123"/>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row>
    <row r="850" spans="1:26" ht="15.75" customHeight="1">
      <c r="A850" s="123"/>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row>
    <row r="851" spans="1:26" ht="15.75" customHeight="1">
      <c r="A851" s="123"/>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row>
    <row r="852" spans="1:26" ht="15.75" customHeight="1">
      <c r="A852" s="123"/>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row>
    <row r="853" spans="1:26" ht="15.75" customHeight="1">
      <c r="A853" s="123"/>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row>
    <row r="854" spans="1:26" ht="15.75" customHeight="1">
      <c r="A854" s="123"/>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row>
    <row r="855" spans="1:26" ht="15.75" customHeight="1">
      <c r="A855" s="123"/>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row>
    <row r="856" spans="1:26" ht="15.75" customHeight="1">
      <c r="A856" s="123"/>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row>
    <row r="857" spans="1:26" ht="15.75" customHeight="1">
      <c r="A857" s="123"/>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row>
    <row r="858" spans="1:26" ht="15.75" customHeight="1">
      <c r="A858" s="123"/>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row>
    <row r="859" spans="1:26" ht="15.75" customHeight="1">
      <c r="A859" s="123"/>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row>
    <row r="860" spans="1:26" ht="15.75" customHeight="1">
      <c r="A860" s="123"/>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row>
    <row r="861" spans="1:26" ht="15.75" customHeight="1">
      <c r="A861" s="123"/>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row>
    <row r="862" spans="1:26" ht="15.75" customHeight="1">
      <c r="A862" s="123"/>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row>
    <row r="863" spans="1:26" ht="15.75" customHeight="1">
      <c r="A863" s="123"/>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row>
    <row r="864" spans="1:26" ht="15.75" customHeight="1">
      <c r="A864" s="123"/>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row>
    <row r="865" spans="1:26" ht="15.75" customHeight="1">
      <c r="A865" s="123"/>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row>
    <row r="866" spans="1:26" ht="15.75" customHeight="1">
      <c r="A866" s="123"/>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row>
    <row r="867" spans="1:26" ht="15.75" customHeight="1">
      <c r="A867" s="123"/>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row>
    <row r="868" spans="1:26" ht="15.75" customHeight="1">
      <c r="A868" s="123"/>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row>
    <row r="869" spans="1:26" ht="15.75" customHeight="1">
      <c r="A869" s="123"/>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row>
    <row r="870" spans="1:26" ht="15.75" customHeight="1">
      <c r="A870" s="123"/>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row>
    <row r="871" spans="1:26" ht="15.75" customHeight="1">
      <c r="A871" s="123"/>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row>
    <row r="872" spans="1:26" ht="15.75" customHeight="1">
      <c r="A872" s="123"/>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row>
    <row r="873" spans="1:26" ht="15.75" customHeight="1">
      <c r="A873" s="123"/>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row>
    <row r="874" spans="1:26" ht="15.75" customHeight="1">
      <c r="A874" s="123"/>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row>
    <row r="875" spans="1:26" ht="15.75" customHeight="1">
      <c r="A875" s="123"/>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row>
    <row r="876" spans="1:26" ht="15.75" customHeight="1">
      <c r="A876" s="123"/>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row>
    <row r="877" spans="1:26" ht="15.75" customHeight="1">
      <c r="A877" s="123"/>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row>
    <row r="878" spans="1:26" ht="15.75" customHeight="1">
      <c r="A878" s="123"/>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row>
    <row r="879" spans="1:26" ht="15.75" customHeight="1">
      <c r="A879" s="123"/>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row>
    <row r="880" spans="1:26" ht="15.75" customHeight="1">
      <c r="A880" s="123"/>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row>
    <row r="881" spans="1:26" ht="15.75" customHeight="1">
      <c r="A881" s="123"/>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row>
    <row r="882" spans="1:26" ht="15.75" customHeight="1">
      <c r="A882" s="123"/>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row>
    <row r="883" spans="1:26" ht="15.75" customHeight="1">
      <c r="A883" s="123"/>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row>
    <row r="884" spans="1:26" ht="15.75" customHeight="1">
      <c r="A884" s="123"/>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row>
    <row r="885" spans="1:26" ht="15.75" customHeight="1">
      <c r="A885" s="123"/>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row>
    <row r="886" spans="1:26" ht="15.75" customHeight="1">
      <c r="A886" s="123"/>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row>
    <row r="887" spans="1:26" ht="15.75" customHeight="1">
      <c r="A887" s="123"/>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row>
    <row r="888" spans="1:26" ht="15.75" customHeight="1">
      <c r="A888" s="123"/>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row>
    <row r="889" spans="1:26" ht="15.75" customHeight="1">
      <c r="A889" s="123"/>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row>
    <row r="890" spans="1:26" ht="15.75" customHeight="1">
      <c r="A890" s="123"/>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row>
    <row r="891" spans="1:26" ht="15.75" customHeight="1">
      <c r="A891" s="123"/>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row>
    <row r="892" spans="1:26" ht="15.75" customHeight="1">
      <c r="A892" s="123"/>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row>
    <row r="893" spans="1:26" ht="15.75" customHeight="1">
      <c r="A893" s="123"/>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row>
    <row r="894" spans="1:26" ht="15.75" customHeight="1">
      <c r="A894" s="123"/>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row>
    <row r="895" spans="1:26" ht="15.75" customHeight="1">
      <c r="A895" s="123"/>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row>
    <row r="896" spans="1:26" ht="15.75" customHeight="1">
      <c r="A896" s="123"/>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row>
    <row r="897" spans="1:26" ht="15.75" customHeight="1">
      <c r="A897" s="123"/>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row>
    <row r="898" spans="1:26" ht="15.75" customHeight="1">
      <c r="A898" s="123"/>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row>
    <row r="899" spans="1:26" ht="15.75" customHeight="1">
      <c r="A899" s="123"/>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row>
    <row r="900" spans="1:26" ht="15.75" customHeight="1">
      <c r="A900" s="123"/>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row>
    <row r="901" spans="1:26" ht="15.75" customHeight="1">
      <c r="A901" s="123"/>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row>
    <row r="902" spans="1:26" ht="15.75" customHeight="1">
      <c r="A902" s="123"/>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row>
    <row r="903" spans="1:26" ht="15.75" customHeight="1">
      <c r="A903" s="123"/>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row>
    <row r="904" spans="1:26" ht="15.75" customHeight="1">
      <c r="A904" s="123"/>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row>
    <row r="905" spans="1:26" ht="15.75" customHeight="1">
      <c r="A905" s="123"/>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row>
    <row r="906" spans="1:26" ht="15.75" customHeight="1">
      <c r="A906" s="123"/>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row>
    <row r="907" spans="1:26" ht="15.75" customHeight="1">
      <c r="A907" s="123"/>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row>
    <row r="908" spans="1:26" ht="15.75" customHeight="1">
      <c r="A908" s="123"/>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row>
    <row r="909" spans="1:26" ht="15.75" customHeight="1">
      <c r="A909" s="123"/>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row>
    <row r="910" spans="1:26" ht="15.75" customHeight="1">
      <c r="A910" s="123"/>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row>
    <row r="911" spans="1:26" ht="15.75" customHeight="1">
      <c r="A911" s="123"/>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row>
    <row r="912" spans="1:26" ht="15.75" customHeight="1">
      <c r="A912" s="123"/>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row>
    <row r="913" spans="1:26" ht="15.75" customHeight="1">
      <c r="A913" s="123"/>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row>
    <row r="914" spans="1:26" ht="15.75" customHeight="1">
      <c r="A914" s="123"/>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row>
    <row r="915" spans="1:26" ht="15.75" customHeight="1">
      <c r="A915" s="123"/>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row>
    <row r="916" spans="1:26" ht="15.75" customHeight="1">
      <c r="A916" s="123"/>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row>
    <row r="917" spans="1:26" ht="15.75" customHeight="1">
      <c r="A917" s="123"/>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row>
    <row r="918" spans="1:26" ht="15.75" customHeight="1">
      <c r="A918" s="123"/>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row>
    <row r="919" spans="1:26" ht="15.75" customHeight="1">
      <c r="A919" s="123"/>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row>
    <row r="920" spans="1:26" ht="15.75" customHeight="1">
      <c r="A920" s="123"/>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row>
    <row r="921" spans="1:26" ht="15.75" customHeight="1">
      <c r="A921" s="123"/>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row>
    <row r="922" spans="1:26" ht="15.75" customHeight="1">
      <c r="A922" s="123"/>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row>
    <row r="923" spans="1:26" ht="15.75" customHeight="1">
      <c r="A923" s="123"/>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row>
    <row r="924" spans="1:26" ht="15.75" customHeight="1">
      <c r="A924" s="123"/>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row>
    <row r="925" spans="1:26" ht="15.75" customHeight="1">
      <c r="A925" s="123"/>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row>
    <row r="926" spans="1:26" ht="15.75" customHeight="1">
      <c r="A926" s="123"/>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row>
    <row r="927" spans="1:26" ht="15.75" customHeight="1">
      <c r="A927" s="123"/>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row>
    <row r="928" spans="1:26" ht="15.75" customHeight="1">
      <c r="A928" s="123"/>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row>
    <row r="929" spans="1:26" ht="15.75" customHeight="1">
      <c r="A929" s="123"/>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row>
    <row r="930" spans="1:26" ht="15.75" customHeight="1">
      <c r="A930" s="123"/>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row>
    <row r="931" spans="1:26" ht="15.75" customHeight="1">
      <c r="A931" s="123"/>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row>
    <row r="932" spans="1:26" ht="15.75" customHeight="1">
      <c r="A932" s="123"/>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row>
    <row r="933" spans="1:26" ht="15.75" customHeight="1">
      <c r="A933" s="123"/>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row>
    <row r="934" spans="1:26" ht="15.75" customHeight="1">
      <c r="A934" s="123"/>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row>
    <row r="935" spans="1:26" ht="15.75" customHeight="1">
      <c r="A935" s="123"/>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row>
    <row r="936" spans="1:26" ht="15.75" customHeight="1">
      <c r="A936" s="123"/>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row>
    <row r="937" spans="1:26" ht="15.75" customHeight="1">
      <c r="A937" s="123"/>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row>
    <row r="938" spans="1:26" ht="15.75" customHeight="1">
      <c r="A938" s="123"/>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row>
    <row r="939" spans="1:26" ht="15.75" customHeight="1">
      <c r="A939" s="123"/>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row>
    <row r="940" spans="1:26" ht="15.75" customHeight="1">
      <c r="A940" s="123"/>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row>
    <row r="941" spans="1:26" ht="15.75" customHeight="1">
      <c r="A941" s="123"/>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row>
    <row r="942" spans="1:26" ht="15.75" customHeight="1">
      <c r="A942" s="123"/>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row>
    <row r="943" spans="1:26" ht="15.75" customHeight="1">
      <c r="A943" s="123"/>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row>
    <row r="944" spans="1:26" ht="15.75" customHeight="1">
      <c r="A944" s="123"/>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row>
    <row r="945" spans="1:26" ht="15.75" customHeight="1">
      <c r="A945" s="123"/>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row>
    <row r="946" spans="1:26" ht="15.75" customHeight="1">
      <c r="A946" s="123"/>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row>
    <row r="947" spans="1:26" ht="15.75" customHeight="1">
      <c r="A947" s="123"/>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row>
    <row r="948" spans="1:26" ht="15.75" customHeight="1">
      <c r="A948" s="123"/>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row>
    <row r="949" spans="1:26" ht="15.75" customHeight="1">
      <c r="A949" s="123"/>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row>
    <row r="950" spans="1:26" ht="15.75" customHeight="1">
      <c r="A950" s="123"/>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row>
    <row r="951" spans="1:26" ht="15.75" customHeight="1">
      <c r="A951" s="123"/>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row>
    <row r="952" spans="1:26" ht="15.75" customHeight="1">
      <c r="A952" s="123"/>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row>
    <row r="953" spans="1:26" ht="15.75" customHeight="1">
      <c r="A953" s="123"/>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row>
    <row r="954" spans="1:26" ht="15.75" customHeight="1">
      <c r="A954" s="123"/>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row>
    <row r="955" spans="1:26" ht="15.75" customHeight="1">
      <c r="A955" s="123"/>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row>
    <row r="956" spans="1:26" ht="15.75" customHeight="1">
      <c r="A956" s="123"/>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row>
    <row r="957" spans="1:26" ht="15.75" customHeight="1">
      <c r="A957" s="123"/>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row>
    <row r="958" spans="1:26" ht="15.75" customHeight="1">
      <c r="A958" s="123"/>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row>
    <row r="959" spans="1:26" ht="15.75" customHeight="1">
      <c r="A959" s="123"/>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row>
    <row r="960" spans="1:26" ht="15.75" customHeight="1">
      <c r="A960" s="123"/>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row>
    <row r="961" spans="1:26" ht="15.75" customHeight="1">
      <c r="A961" s="123"/>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row>
    <row r="962" spans="1:26" ht="15.75" customHeight="1">
      <c r="A962" s="123"/>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row>
    <row r="963" spans="1:26" ht="15.75" customHeight="1">
      <c r="A963" s="123"/>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row>
    <row r="964" spans="1:26" ht="15.75" customHeight="1">
      <c r="A964" s="123"/>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row>
    <row r="965" spans="1:26" ht="15.75" customHeight="1">
      <c r="A965" s="123"/>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row>
    <row r="966" spans="1:26" ht="15.75" customHeight="1">
      <c r="A966" s="123"/>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row>
    <row r="967" spans="1:26" ht="15.75" customHeight="1">
      <c r="A967" s="123"/>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row>
    <row r="968" spans="1:26" ht="15.75" customHeight="1">
      <c r="A968" s="123"/>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row>
    <row r="969" spans="1:26" ht="15.75" customHeight="1">
      <c r="A969" s="123"/>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row>
    <row r="970" spans="1:26" ht="15.75" customHeight="1">
      <c r="A970" s="123"/>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row>
    <row r="971" spans="1:26" ht="15.75" customHeight="1">
      <c r="A971" s="123"/>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row>
    <row r="972" spans="1:26" ht="15.75" customHeight="1">
      <c r="A972" s="123"/>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row>
    <row r="973" spans="1:26" ht="15.75" customHeight="1">
      <c r="A973" s="123"/>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row>
    <row r="974" spans="1:26" ht="15.75" customHeight="1">
      <c r="A974" s="123"/>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row>
    <row r="975" spans="1:26" ht="15.75" customHeight="1">
      <c r="A975" s="123"/>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row>
    <row r="976" spans="1:26" ht="15.75" customHeight="1">
      <c r="A976" s="123"/>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row>
    <row r="977" spans="1:26" ht="15.75" customHeight="1">
      <c r="A977" s="123"/>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row>
    <row r="978" spans="1:26" ht="15.75" customHeight="1">
      <c r="A978" s="123"/>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row>
    <row r="979" spans="1:26" ht="15.75" customHeight="1">
      <c r="A979" s="123"/>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row>
    <row r="980" spans="1:26" ht="15.75" customHeight="1">
      <c r="A980" s="123"/>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row>
    <row r="981" spans="1:26" ht="15.75" customHeight="1">
      <c r="A981" s="123"/>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row>
    <row r="982" spans="1:26" ht="15.75" customHeight="1">
      <c r="A982" s="123"/>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row>
    <row r="983" spans="1:26" ht="15.75" customHeight="1">
      <c r="A983" s="123"/>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row>
    <row r="984" spans="1:26" ht="15.75" customHeight="1">
      <c r="A984" s="123"/>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row>
    <row r="985" spans="1:26" ht="15.75" customHeight="1">
      <c r="A985" s="123"/>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row>
    <row r="986" spans="1:26" ht="15.75" customHeight="1">
      <c r="A986" s="123"/>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row>
    <row r="987" spans="1:26" ht="15.75" customHeight="1">
      <c r="A987" s="123"/>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row>
    <row r="988" spans="1:26" ht="15.75" customHeight="1">
      <c r="A988" s="123"/>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row>
    <row r="989" spans="1:26" ht="15.75" customHeight="1">
      <c r="A989" s="123"/>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row>
    <row r="990" spans="1:26" ht="15.75" customHeight="1">
      <c r="A990" s="123"/>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row>
    <row r="991" spans="1:26" ht="15.75" customHeight="1">
      <c r="A991" s="123"/>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row>
    <row r="992" spans="1:26" ht="15.75" customHeight="1">
      <c r="A992" s="123"/>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row>
    <row r="993" spans="1:26" ht="15.75" customHeight="1">
      <c r="A993" s="123"/>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row>
    <row r="994" spans="1:26" ht="15.75" customHeight="1">
      <c r="A994" s="123"/>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row>
    <row r="995" spans="1:26" ht="15.75" customHeight="1">
      <c r="A995" s="123"/>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row>
    <row r="996" spans="1:26" ht="15.75" customHeight="1">
      <c r="A996" s="123"/>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row>
    <row r="997" spans="1:26" ht="15.75" customHeight="1">
      <c r="A997" s="123"/>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row>
    <row r="998" spans="1:26" ht="15.75" customHeight="1">
      <c r="A998" s="123"/>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row>
    <row r="999" spans="1:26" ht="15.75" customHeight="1">
      <c r="A999" s="123"/>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row>
    <row r="1000" spans="1:26" ht="15.75" customHeight="1">
      <c r="A1000" s="123"/>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row>
  </sheetData>
  <mergeCells count="43">
    <mergeCell ref="A1:J1"/>
    <mergeCell ref="A2:J2"/>
    <mergeCell ref="A4:J4"/>
    <mergeCell ref="D8:J8"/>
    <mergeCell ref="D10:J10"/>
    <mergeCell ref="D11:J11"/>
    <mergeCell ref="D12:J12"/>
    <mergeCell ref="D13:J13"/>
    <mergeCell ref="D14:J14"/>
    <mergeCell ref="D15:J15"/>
    <mergeCell ref="D16:J16"/>
    <mergeCell ref="D17:J17"/>
    <mergeCell ref="D18:J18"/>
    <mergeCell ref="D19:J19"/>
    <mergeCell ref="D20:J20"/>
    <mergeCell ref="D21:J21"/>
    <mergeCell ref="D22:J22"/>
    <mergeCell ref="D23:J23"/>
    <mergeCell ref="B28:J28"/>
    <mergeCell ref="B29:J29"/>
    <mergeCell ref="B56:J56"/>
    <mergeCell ref="B57:J57"/>
    <mergeCell ref="C58:E58"/>
    <mergeCell ref="F58:I58"/>
    <mergeCell ref="D59:E59"/>
    <mergeCell ref="F59:I59"/>
    <mergeCell ref="D60:E60"/>
    <mergeCell ref="F60:I60"/>
    <mergeCell ref="D66:E66"/>
    <mergeCell ref="F66:I66"/>
    <mergeCell ref="D67:E67"/>
    <mergeCell ref="F67:I67"/>
    <mergeCell ref="B69:J69"/>
    <mergeCell ref="C70:J70"/>
    <mergeCell ref="C98:J98"/>
    <mergeCell ref="B125:K125"/>
    <mergeCell ref="D61:E61"/>
    <mergeCell ref="F61:I61"/>
    <mergeCell ref="B63:J63"/>
    <mergeCell ref="C64:E64"/>
    <mergeCell ref="F64:I64"/>
    <mergeCell ref="D65:E65"/>
    <mergeCell ref="F65:I65"/>
  </mergeCells>
  <pageMargins left="0.70866141732283472" right="0.70866141732283472" top="0.74803149606299213" bottom="0.74803149606299213" header="0" footer="0"/>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topLeftCell="A10" workbookViewId="0"/>
  </sheetViews>
  <sheetFormatPr defaultColWidth="14.42578125" defaultRowHeight="15" customHeight="1"/>
  <cols>
    <col min="1" max="12" width="10.7109375" customWidth="1"/>
    <col min="13" max="15" width="11.42578125" customWidth="1"/>
    <col min="16" max="26" width="10.7109375" customWidth="1"/>
  </cols>
  <sheetData>
    <row r="1" spans="1:26" ht="24.75" customHeight="1">
      <c r="A1" s="211" t="s">
        <v>5</v>
      </c>
      <c r="B1" s="252"/>
      <c r="C1" s="252"/>
      <c r="D1" s="252"/>
      <c r="E1" s="252"/>
      <c r="F1" s="252"/>
      <c r="G1" s="252"/>
      <c r="H1" s="252"/>
      <c r="I1" s="252"/>
      <c r="J1" s="252"/>
      <c r="K1" s="252"/>
      <c r="L1" s="252"/>
      <c r="M1" s="252"/>
      <c r="N1" s="136"/>
      <c r="O1" s="136"/>
      <c r="P1" s="136"/>
      <c r="Q1" s="136"/>
      <c r="R1" s="136"/>
      <c r="S1" s="136"/>
      <c r="T1" s="136"/>
      <c r="U1" s="136"/>
      <c r="V1" s="136"/>
      <c r="W1" s="136"/>
      <c r="X1" s="136"/>
      <c r="Y1" s="136"/>
      <c r="Z1" s="136"/>
    </row>
    <row r="2" spans="1:26" ht="23.45">
      <c r="A2" s="121"/>
      <c r="B2" s="121"/>
      <c r="C2" s="121"/>
      <c r="D2" s="121"/>
      <c r="E2" s="121"/>
      <c r="F2" s="121"/>
      <c r="G2" s="121"/>
      <c r="H2" s="121"/>
      <c r="I2" s="121"/>
      <c r="J2" s="121"/>
      <c r="K2" s="137"/>
      <c r="L2" s="136"/>
      <c r="M2" s="136"/>
      <c r="N2" s="136"/>
      <c r="O2" s="136"/>
      <c r="P2" s="136"/>
      <c r="Q2" s="136"/>
      <c r="R2" s="136"/>
      <c r="S2" s="136"/>
      <c r="T2" s="136"/>
      <c r="U2" s="136"/>
      <c r="V2" s="136"/>
      <c r="W2" s="136"/>
      <c r="X2" s="136"/>
      <c r="Y2" s="136"/>
      <c r="Z2" s="136"/>
    </row>
    <row r="3" spans="1:26" ht="47.25" customHeight="1">
      <c r="A3" s="212" t="s">
        <v>43</v>
      </c>
      <c r="B3" s="252"/>
      <c r="C3" s="252"/>
      <c r="D3" s="252"/>
      <c r="E3" s="252"/>
      <c r="F3" s="252"/>
      <c r="G3" s="252"/>
      <c r="H3" s="252"/>
      <c r="I3" s="252"/>
      <c r="J3" s="252"/>
      <c r="K3" s="252"/>
      <c r="L3" s="252"/>
      <c r="M3" s="252"/>
      <c r="N3" s="136"/>
      <c r="O3" s="136"/>
      <c r="P3" s="136"/>
      <c r="Q3" s="136"/>
      <c r="R3" s="136"/>
      <c r="S3" s="136"/>
      <c r="T3" s="136"/>
      <c r="U3" s="136"/>
      <c r="V3" s="136"/>
      <c r="W3" s="136"/>
      <c r="X3" s="136"/>
      <c r="Y3" s="136"/>
      <c r="Z3" s="136"/>
    </row>
    <row r="4" spans="1:26" ht="19.5" customHeight="1">
      <c r="A4" s="138"/>
      <c r="B4" s="138"/>
      <c r="C4" s="138"/>
      <c r="D4" s="138"/>
      <c r="E4" s="138"/>
      <c r="F4" s="138"/>
      <c r="G4" s="138"/>
      <c r="H4" s="138"/>
      <c r="I4" s="138"/>
      <c r="J4" s="138"/>
      <c r="K4" s="139"/>
      <c r="L4" s="136"/>
      <c r="M4" s="136"/>
      <c r="N4" s="136"/>
      <c r="O4" s="136"/>
      <c r="P4" s="136"/>
      <c r="Q4" s="136"/>
      <c r="R4" s="136"/>
      <c r="S4" s="136"/>
      <c r="T4" s="136"/>
      <c r="U4" s="136"/>
      <c r="V4" s="136"/>
      <c r="W4" s="136"/>
      <c r="X4" s="136"/>
      <c r="Y4" s="136"/>
      <c r="Z4" s="136"/>
    </row>
    <row r="5" spans="1:26" ht="14.45">
      <c r="A5" s="136"/>
      <c r="B5" s="136"/>
      <c r="C5" s="136"/>
      <c r="D5" s="136"/>
      <c r="E5" s="136"/>
      <c r="F5" s="136"/>
      <c r="G5" s="136"/>
      <c r="H5" s="136"/>
      <c r="I5" s="136"/>
      <c r="J5" s="136"/>
      <c r="K5" s="136"/>
      <c r="L5" s="136"/>
      <c r="M5" s="136"/>
      <c r="N5" s="136"/>
      <c r="O5" s="136"/>
      <c r="P5" s="136"/>
      <c r="Q5" s="136"/>
      <c r="R5" s="136"/>
      <c r="S5" s="136"/>
      <c r="T5" s="136"/>
      <c r="U5" s="136"/>
      <c r="V5" s="136"/>
      <c r="W5" s="136"/>
      <c r="X5" s="136"/>
      <c r="Y5" s="136"/>
      <c r="Z5" s="136"/>
    </row>
    <row r="6" spans="1:26" ht="23.25" customHeight="1">
      <c r="A6" s="213" t="s">
        <v>44</v>
      </c>
      <c r="B6" s="252"/>
      <c r="C6" s="252"/>
      <c r="D6" s="252"/>
      <c r="E6" s="252"/>
      <c r="F6" s="252"/>
      <c r="G6" s="252"/>
      <c r="H6" s="252"/>
      <c r="I6" s="252"/>
      <c r="J6" s="252"/>
      <c r="K6" s="252"/>
      <c r="L6" s="252"/>
      <c r="M6" s="252"/>
      <c r="N6" s="136"/>
      <c r="O6" s="136"/>
      <c r="P6" s="136"/>
      <c r="Q6" s="136"/>
      <c r="R6" s="136"/>
      <c r="S6" s="136"/>
      <c r="T6" s="136"/>
      <c r="U6" s="136"/>
      <c r="V6" s="136"/>
      <c r="W6" s="136"/>
      <c r="X6" s="136"/>
      <c r="Y6" s="136"/>
      <c r="Z6" s="136"/>
    </row>
    <row r="7" spans="1:26" ht="14.45">
      <c r="A7" s="136"/>
      <c r="B7" s="136"/>
      <c r="C7" s="136"/>
      <c r="D7" s="136"/>
      <c r="E7" s="136"/>
      <c r="F7" s="136"/>
      <c r="G7" s="136"/>
      <c r="H7" s="136"/>
      <c r="I7" s="136"/>
      <c r="J7" s="136"/>
      <c r="K7" s="136"/>
      <c r="L7" s="136"/>
      <c r="M7" s="136"/>
      <c r="N7" s="136"/>
      <c r="O7" s="136"/>
      <c r="P7" s="136"/>
      <c r="Q7" s="136"/>
      <c r="R7" s="136"/>
      <c r="S7" s="136"/>
      <c r="T7" s="136"/>
      <c r="U7" s="136"/>
      <c r="V7" s="136"/>
      <c r="W7" s="136"/>
      <c r="X7" s="136"/>
      <c r="Y7" s="136"/>
      <c r="Z7" s="136"/>
    </row>
    <row r="8" spans="1:26" ht="76.5" customHeight="1">
      <c r="A8" s="212" t="s">
        <v>45</v>
      </c>
      <c r="B8" s="252"/>
      <c r="C8" s="252"/>
      <c r="D8" s="252"/>
      <c r="E8" s="252"/>
      <c r="F8" s="252"/>
      <c r="G8" s="252"/>
      <c r="H8" s="252"/>
      <c r="I8" s="252"/>
      <c r="J8" s="252"/>
      <c r="K8" s="252"/>
      <c r="L8" s="252"/>
      <c r="M8" s="252"/>
      <c r="N8" s="136"/>
      <c r="O8" s="136"/>
      <c r="P8" s="136"/>
      <c r="Q8" s="136"/>
      <c r="R8" s="136"/>
      <c r="S8" s="136"/>
      <c r="T8" s="136"/>
      <c r="U8" s="136"/>
      <c r="V8" s="136"/>
      <c r="W8" s="136"/>
      <c r="X8" s="136"/>
      <c r="Y8" s="136"/>
      <c r="Z8" s="136"/>
    </row>
    <row r="9" spans="1:26" ht="30" customHeight="1">
      <c r="A9" s="140" t="s">
        <v>46</v>
      </c>
      <c r="B9" s="141" t="s">
        <v>47</v>
      </c>
      <c r="C9" s="141"/>
      <c r="D9" s="141"/>
      <c r="E9" s="142"/>
      <c r="F9" s="141"/>
      <c r="G9" s="141"/>
      <c r="H9" s="141"/>
      <c r="I9" s="141"/>
      <c r="J9" s="141"/>
      <c r="K9" s="143"/>
      <c r="L9" s="136"/>
      <c r="M9" s="136"/>
      <c r="N9" s="136"/>
      <c r="O9" s="136"/>
      <c r="P9" s="136"/>
      <c r="Q9" s="136"/>
      <c r="R9" s="136"/>
      <c r="S9" s="136"/>
      <c r="T9" s="136"/>
      <c r="U9" s="136"/>
      <c r="V9" s="136"/>
      <c r="W9" s="136"/>
      <c r="X9" s="136"/>
      <c r="Y9" s="136"/>
      <c r="Z9" s="136"/>
    </row>
    <row r="10" spans="1:26" ht="30" customHeight="1">
      <c r="A10" s="140"/>
      <c r="B10" s="141" t="s">
        <v>48</v>
      </c>
      <c r="C10" s="141"/>
      <c r="D10" s="141"/>
      <c r="E10" s="142"/>
      <c r="F10" s="141"/>
      <c r="G10" s="141"/>
      <c r="H10" s="141"/>
      <c r="I10" s="144">
        <v>543.70000000000005</v>
      </c>
      <c r="J10" s="144" t="s">
        <v>49</v>
      </c>
      <c r="K10" s="141" t="s">
        <v>50</v>
      </c>
      <c r="L10" s="136"/>
      <c r="M10" s="142"/>
      <c r="N10" s="136"/>
      <c r="O10" s="136"/>
      <c r="P10" s="136"/>
      <c r="Q10" s="136"/>
      <c r="R10" s="136"/>
      <c r="S10" s="136"/>
      <c r="T10" s="136"/>
      <c r="U10" s="136"/>
      <c r="V10" s="136"/>
      <c r="W10" s="136"/>
      <c r="X10" s="136"/>
      <c r="Y10" s="136"/>
      <c r="Z10" s="136"/>
    </row>
    <row r="11" spans="1:26" ht="30" customHeight="1">
      <c r="A11" s="136"/>
      <c r="B11" s="141" t="s">
        <v>51</v>
      </c>
      <c r="C11" s="141"/>
      <c r="D11" s="141"/>
      <c r="E11" s="136"/>
      <c r="F11" s="136"/>
      <c r="G11" s="136"/>
      <c r="H11" s="141"/>
      <c r="I11" s="141"/>
      <c r="J11" s="141"/>
      <c r="K11" s="143"/>
      <c r="L11" s="142"/>
      <c r="M11" s="136"/>
      <c r="N11" s="136"/>
      <c r="O11" s="136"/>
      <c r="P11" s="136"/>
      <c r="Q11" s="136"/>
      <c r="R11" s="136"/>
      <c r="S11" s="136"/>
      <c r="T11" s="136"/>
      <c r="U11" s="136"/>
      <c r="V11" s="136"/>
      <c r="W11" s="136"/>
      <c r="X11" s="136"/>
      <c r="Y11" s="136"/>
      <c r="Z11" s="136"/>
    </row>
    <row r="12" spans="1:26" ht="19.5" customHeight="1">
      <c r="A12" s="140"/>
      <c r="B12" s="141"/>
      <c r="C12" s="141"/>
      <c r="D12" s="141"/>
      <c r="E12" s="141"/>
      <c r="F12" s="141"/>
      <c r="G12" s="141"/>
      <c r="H12" s="141"/>
      <c r="I12" s="141"/>
      <c r="J12" s="141"/>
      <c r="K12" s="143"/>
      <c r="L12" s="136"/>
      <c r="M12" s="136"/>
      <c r="N12" s="136"/>
      <c r="O12" s="136"/>
      <c r="P12" s="136"/>
      <c r="Q12" s="136"/>
      <c r="R12" s="136"/>
      <c r="S12" s="136"/>
      <c r="T12" s="136"/>
      <c r="U12" s="136"/>
      <c r="V12" s="136"/>
      <c r="W12" s="136"/>
      <c r="X12" s="136"/>
      <c r="Y12" s="136"/>
      <c r="Z12" s="136"/>
    </row>
    <row r="13" spans="1:26" ht="15" customHeight="1">
      <c r="A13" s="145" t="s">
        <v>52</v>
      </c>
      <c r="B13" s="146" t="s">
        <v>53</v>
      </c>
      <c r="C13" s="145" t="s">
        <v>54</v>
      </c>
      <c r="D13" s="147" t="s">
        <v>55</v>
      </c>
      <c r="E13" s="145"/>
      <c r="F13" s="145" t="s">
        <v>54</v>
      </c>
      <c r="G13" s="147" t="s">
        <v>56</v>
      </c>
      <c r="H13" s="145"/>
      <c r="I13" s="145" t="s">
        <v>54</v>
      </c>
      <c r="J13" s="147">
        <v>1000</v>
      </c>
      <c r="K13" s="146" t="s">
        <v>57</v>
      </c>
      <c r="L13" s="145"/>
      <c r="M13" s="145"/>
      <c r="N13" s="145"/>
      <c r="O13" s="144"/>
      <c r="P13" s="145"/>
      <c r="Q13" s="145"/>
      <c r="R13" s="145"/>
      <c r="S13" s="145"/>
      <c r="T13" s="145"/>
      <c r="U13" s="145"/>
      <c r="V13" s="145"/>
      <c r="W13" s="145"/>
      <c r="X13" s="145"/>
      <c r="Y13" s="145"/>
      <c r="Z13" s="145"/>
    </row>
    <row r="14" spans="1:26" ht="14.45">
      <c r="A14" s="145"/>
      <c r="B14" s="145"/>
      <c r="C14" s="145"/>
      <c r="D14" s="148">
        <v>2.2046199999999998</v>
      </c>
      <c r="E14" s="146" t="s">
        <v>53</v>
      </c>
      <c r="F14" s="145"/>
      <c r="G14" s="145">
        <f>I10</f>
        <v>543.70000000000005</v>
      </c>
      <c r="H14" s="146" t="s">
        <v>55</v>
      </c>
      <c r="I14" s="145"/>
      <c r="J14" s="145" t="s">
        <v>56</v>
      </c>
      <c r="K14" s="145"/>
      <c r="L14" s="145"/>
      <c r="M14" s="145"/>
      <c r="N14" s="145"/>
      <c r="O14" s="145"/>
      <c r="P14" s="145"/>
      <c r="Q14" s="145"/>
      <c r="R14" s="145"/>
      <c r="S14" s="145"/>
      <c r="T14" s="145"/>
      <c r="U14" s="145"/>
      <c r="V14" s="145"/>
      <c r="W14" s="145"/>
      <c r="X14" s="145"/>
      <c r="Y14" s="145"/>
      <c r="Z14" s="145"/>
    </row>
    <row r="15" spans="1:26" ht="14.45">
      <c r="A15" s="145"/>
      <c r="B15" s="145"/>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row>
    <row r="16" spans="1:26" ht="18">
      <c r="A16" s="143"/>
      <c r="B16" s="149" t="s">
        <v>58</v>
      </c>
      <c r="C16" s="142" t="s">
        <v>59</v>
      </c>
      <c r="D16" s="141" t="s">
        <v>60</v>
      </c>
      <c r="E16" s="142" t="s">
        <v>61</v>
      </c>
      <c r="F16" s="141" t="s">
        <v>62</v>
      </c>
      <c r="G16" s="143"/>
      <c r="H16" s="142" t="s">
        <v>63</v>
      </c>
      <c r="I16" s="141" t="s">
        <v>64</v>
      </c>
      <c r="J16" s="143"/>
      <c r="K16" s="142" t="s">
        <v>65</v>
      </c>
      <c r="L16" s="143" t="s">
        <v>66</v>
      </c>
      <c r="M16" s="143"/>
      <c r="N16" s="143"/>
      <c r="O16" s="143"/>
      <c r="P16" s="143"/>
      <c r="Q16" s="143"/>
      <c r="R16" s="143"/>
      <c r="S16" s="143"/>
      <c r="T16" s="143"/>
      <c r="U16" s="143"/>
      <c r="V16" s="143"/>
      <c r="W16" s="143"/>
      <c r="X16" s="143"/>
      <c r="Y16" s="143"/>
      <c r="Z16" s="143"/>
    </row>
    <row r="17" spans="1:26" ht="18">
      <c r="A17" s="143"/>
      <c r="B17" s="143"/>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row>
    <row r="18" spans="1:26" ht="18">
      <c r="A18" s="143"/>
      <c r="B18" s="143"/>
      <c r="C18" s="143"/>
      <c r="D18" s="143"/>
      <c r="E18" s="143"/>
      <c r="F18" s="143"/>
      <c r="G18" s="143"/>
      <c r="H18" s="142"/>
      <c r="I18" s="143"/>
      <c r="J18" s="143"/>
      <c r="K18" s="143"/>
      <c r="L18" s="143"/>
      <c r="M18" s="143"/>
      <c r="N18" s="143"/>
      <c r="O18" s="143"/>
      <c r="P18" s="143"/>
      <c r="Q18" s="143"/>
      <c r="R18" s="143"/>
      <c r="S18" s="143"/>
      <c r="T18" s="143"/>
      <c r="U18" s="143"/>
      <c r="V18" s="143"/>
      <c r="W18" s="143"/>
      <c r="X18" s="143"/>
      <c r="Y18" s="143"/>
      <c r="Z18" s="143"/>
    </row>
    <row r="19" spans="1:26" ht="34.9">
      <c r="A19" s="140"/>
      <c r="B19" s="141" t="s">
        <v>67</v>
      </c>
      <c r="C19" s="143"/>
      <c r="D19" s="143"/>
      <c r="E19" s="143"/>
      <c r="F19" s="143"/>
      <c r="G19" s="143"/>
      <c r="H19" s="142"/>
      <c r="I19" s="143"/>
      <c r="J19" s="143"/>
      <c r="K19" s="143"/>
      <c r="L19" s="143"/>
      <c r="M19" s="143"/>
      <c r="N19" s="143"/>
      <c r="O19" s="143"/>
      <c r="P19" s="143"/>
      <c r="Q19" s="143"/>
      <c r="R19" s="143"/>
      <c r="S19" s="143"/>
      <c r="T19" s="143"/>
      <c r="U19" s="143"/>
      <c r="V19" s="143"/>
      <c r="W19" s="143"/>
      <c r="X19" s="143"/>
      <c r="Y19" s="143"/>
      <c r="Z19" s="143"/>
    </row>
    <row r="20" spans="1:26" ht="14.45">
      <c r="A20" s="136"/>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row>
    <row r="21" spans="1:26" ht="41.25" customHeight="1">
      <c r="A21" s="140"/>
      <c r="B21" s="136"/>
      <c r="C21" s="214">
        <v>0</v>
      </c>
      <c r="D21" s="255"/>
      <c r="E21" s="150" t="s">
        <v>60</v>
      </c>
      <c r="F21" s="136"/>
      <c r="G21" s="215" t="str">
        <f>IF(C21=0,"",(C21*(1/D14)*(1/G14)*(J13/1)))</f>
        <v/>
      </c>
      <c r="H21" s="255"/>
      <c r="I21" s="151" t="s">
        <v>68</v>
      </c>
      <c r="J21" s="141"/>
      <c r="K21" s="143"/>
      <c r="L21" s="136"/>
      <c r="M21" s="136"/>
      <c r="N21" s="136"/>
      <c r="O21" s="136"/>
      <c r="P21" s="136"/>
      <c r="Q21" s="136"/>
      <c r="R21" s="136"/>
      <c r="S21" s="136"/>
      <c r="T21" s="136"/>
      <c r="U21" s="136"/>
      <c r="V21" s="136"/>
      <c r="W21" s="136"/>
      <c r="X21" s="136"/>
      <c r="Y21" s="136"/>
      <c r="Z21" s="136"/>
    </row>
    <row r="22" spans="1:26" ht="15.75" customHeight="1">
      <c r="A22" s="136"/>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row>
    <row r="23" spans="1:26" ht="15.75" customHeight="1">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row>
    <row r="24" spans="1:26" ht="49.5" customHeight="1">
      <c r="A24" s="140" t="s">
        <v>46</v>
      </c>
      <c r="B24" s="212" t="s">
        <v>69</v>
      </c>
      <c r="C24" s="252"/>
      <c r="D24" s="252"/>
      <c r="E24" s="252"/>
      <c r="F24" s="252"/>
      <c r="G24" s="252"/>
      <c r="H24" s="252"/>
      <c r="I24" s="252"/>
      <c r="J24" s="252"/>
      <c r="K24" s="252"/>
      <c r="L24" s="252"/>
      <c r="M24" s="252"/>
      <c r="N24" s="136"/>
      <c r="O24" s="136"/>
      <c r="P24" s="136"/>
      <c r="Q24" s="136"/>
      <c r="R24" s="136"/>
      <c r="S24" s="136"/>
      <c r="T24" s="136"/>
      <c r="U24" s="136"/>
      <c r="V24" s="136"/>
      <c r="W24" s="136"/>
      <c r="X24" s="136"/>
      <c r="Y24" s="136"/>
      <c r="Z24" s="136"/>
    </row>
    <row r="25" spans="1:26" ht="19.5" customHeight="1">
      <c r="A25" s="136"/>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row>
    <row r="26" spans="1:26" ht="19.5" customHeight="1">
      <c r="A26" s="136"/>
      <c r="B26" s="136"/>
      <c r="C26" s="141" t="s">
        <v>70</v>
      </c>
      <c r="D26" s="136"/>
      <c r="E26" s="216"/>
      <c r="F26" s="252"/>
      <c r="G26" s="141" t="s">
        <v>71</v>
      </c>
      <c r="H26" s="136"/>
      <c r="I26" s="136"/>
      <c r="J26" s="136"/>
      <c r="K26" s="136"/>
      <c r="L26" s="141" t="s">
        <v>72</v>
      </c>
      <c r="M26" s="136"/>
      <c r="N26" s="136"/>
      <c r="O26" s="136"/>
      <c r="P26" s="136"/>
      <c r="Q26" s="136"/>
      <c r="R26" s="136"/>
      <c r="S26" s="136"/>
      <c r="T26" s="136"/>
      <c r="U26" s="136"/>
      <c r="V26" s="136"/>
      <c r="W26" s="136"/>
      <c r="X26" s="136"/>
      <c r="Y26" s="136"/>
      <c r="Z26" s="136"/>
    </row>
    <row r="27" spans="1:26" ht="19.5" customHeight="1">
      <c r="A27" s="136"/>
      <c r="B27" s="136"/>
      <c r="C27" s="141" t="s">
        <v>73</v>
      </c>
      <c r="D27" s="136"/>
      <c r="E27" s="216"/>
      <c r="F27" s="252"/>
      <c r="G27" s="141" t="s">
        <v>71</v>
      </c>
      <c r="H27" s="136"/>
      <c r="I27" s="136"/>
      <c r="J27" s="136"/>
      <c r="K27" s="136"/>
      <c r="L27" s="141" t="s">
        <v>74</v>
      </c>
      <c r="M27" s="136"/>
      <c r="N27" s="136"/>
      <c r="O27" s="136"/>
      <c r="P27" s="136"/>
      <c r="Q27" s="136"/>
      <c r="R27" s="136"/>
      <c r="S27" s="136"/>
      <c r="T27" s="136"/>
      <c r="U27" s="136"/>
      <c r="V27" s="136"/>
      <c r="W27" s="136"/>
      <c r="X27" s="136"/>
      <c r="Y27" s="136"/>
      <c r="Z27" s="136"/>
    </row>
    <row r="28" spans="1:26" ht="19.5" customHeight="1">
      <c r="A28" s="136"/>
      <c r="B28" s="136"/>
      <c r="C28" s="141" t="s">
        <v>75</v>
      </c>
      <c r="D28" s="136"/>
      <c r="E28" s="216"/>
      <c r="F28" s="252"/>
      <c r="G28" s="141" t="s">
        <v>71</v>
      </c>
      <c r="H28" s="136"/>
      <c r="I28" s="136"/>
      <c r="J28" s="136"/>
      <c r="K28" s="136"/>
      <c r="L28" s="141" t="s">
        <v>76</v>
      </c>
      <c r="M28" s="136"/>
      <c r="N28" s="136"/>
      <c r="O28" s="136"/>
      <c r="P28" s="136"/>
      <c r="Q28" s="136"/>
      <c r="R28" s="136"/>
      <c r="S28" s="136"/>
      <c r="T28" s="136"/>
      <c r="U28" s="136"/>
      <c r="V28" s="136"/>
      <c r="W28" s="136"/>
      <c r="X28" s="136"/>
      <c r="Y28" s="136"/>
      <c r="Z28" s="136"/>
    </row>
    <row r="29" spans="1:26" ht="19.5" customHeight="1">
      <c r="A29" s="136"/>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row>
    <row r="30" spans="1:26" ht="45" customHeight="1">
      <c r="A30" s="136"/>
      <c r="B30" s="217" t="s">
        <v>77</v>
      </c>
      <c r="C30" s="252"/>
      <c r="D30" s="252"/>
      <c r="E30" s="252"/>
      <c r="F30" s="252"/>
      <c r="G30" s="252"/>
      <c r="H30" s="252"/>
      <c r="I30" s="252"/>
      <c r="J30" s="252"/>
      <c r="K30" s="252"/>
      <c r="L30" s="252"/>
      <c r="M30" s="252"/>
      <c r="N30" s="136"/>
      <c r="O30" s="136"/>
      <c r="P30" s="136"/>
      <c r="Q30" s="136"/>
      <c r="R30" s="136"/>
      <c r="S30" s="136"/>
      <c r="T30" s="136"/>
      <c r="U30" s="136"/>
      <c r="V30" s="136"/>
      <c r="W30" s="136"/>
      <c r="X30" s="136"/>
      <c r="Y30" s="136"/>
      <c r="Z30" s="136"/>
    </row>
    <row r="31" spans="1:26" ht="19.5" customHeight="1">
      <c r="A31" s="136"/>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row>
    <row r="32" spans="1:26" ht="34.5" customHeight="1">
      <c r="A32" s="136"/>
      <c r="B32" s="141" t="s">
        <v>78</v>
      </c>
      <c r="C32" s="143"/>
      <c r="D32" s="143"/>
      <c r="E32" s="143"/>
      <c r="F32" s="143"/>
      <c r="G32" s="143"/>
      <c r="H32" s="143"/>
      <c r="I32" s="143"/>
      <c r="J32" s="143"/>
      <c r="K32" s="143"/>
      <c r="L32" s="143"/>
      <c r="M32" s="136"/>
      <c r="N32" s="136"/>
      <c r="O32" s="136"/>
      <c r="P32" s="136"/>
      <c r="Q32" s="136"/>
      <c r="R32" s="136"/>
      <c r="S32" s="136"/>
      <c r="T32" s="136"/>
      <c r="U32" s="136"/>
      <c r="V32" s="136"/>
      <c r="W32" s="136"/>
      <c r="X32" s="136"/>
      <c r="Y32" s="136"/>
      <c r="Z32" s="136"/>
    </row>
    <row r="33" spans="1:26" ht="15.75" customHeight="1">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row>
    <row r="34" spans="1:26" ht="29.25" customHeight="1">
      <c r="A34" s="143"/>
      <c r="B34" s="143"/>
      <c r="C34" s="152">
        <v>1</v>
      </c>
      <c r="D34" s="210" t="s">
        <v>79</v>
      </c>
      <c r="E34" s="252"/>
      <c r="F34" s="153"/>
      <c r="G34" s="143"/>
      <c r="H34" s="153">
        <v>3.7850000000000001</v>
      </c>
      <c r="I34" s="210" t="s">
        <v>80</v>
      </c>
      <c r="J34" s="252"/>
      <c r="K34" s="143"/>
      <c r="L34" s="143"/>
      <c r="M34" s="143"/>
      <c r="N34" s="143"/>
      <c r="O34" s="143"/>
      <c r="P34" s="143"/>
      <c r="Q34" s="143"/>
      <c r="R34" s="143"/>
      <c r="S34" s="143"/>
      <c r="T34" s="143"/>
      <c r="U34" s="143"/>
      <c r="V34" s="143"/>
      <c r="W34" s="143"/>
      <c r="X34" s="143"/>
      <c r="Y34" s="143"/>
      <c r="Z34" s="143"/>
    </row>
    <row r="35" spans="1:26" ht="29.25" customHeight="1">
      <c r="A35" s="143"/>
      <c r="B35" s="143"/>
      <c r="C35" s="152">
        <v>1</v>
      </c>
      <c r="D35" s="210" t="s">
        <v>81</v>
      </c>
      <c r="E35" s="252"/>
      <c r="F35" s="153"/>
      <c r="G35" s="143"/>
      <c r="H35" s="153">
        <v>2.2046000000000001</v>
      </c>
      <c r="I35" s="210" t="s">
        <v>82</v>
      </c>
      <c r="J35" s="252"/>
      <c r="K35" s="143"/>
      <c r="L35" s="143"/>
      <c r="M35" s="143"/>
      <c r="N35" s="143"/>
      <c r="O35" s="143"/>
      <c r="P35" s="143"/>
      <c r="Q35" s="143"/>
      <c r="R35" s="143"/>
      <c r="S35" s="143"/>
      <c r="T35" s="143"/>
      <c r="U35" s="143"/>
      <c r="V35" s="143"/>
      <c r="W35" s="143"/>
      <c r="X35" s="143"/>
      <c r="Y35" s="143"/>
      <c r="Z35" s="143"/>
    </row>
    <row r="36" spans="1:26" ht="15" customHeight="1">
      <c r="A36" s="136"/>
      <c r="B36" s="136"/>
      <c r="C36" s="136"/>
      <c r="D36" s="139"/>
      <c r="E36" s="139"/>
      <c r="F36" s="136"/>
      <c r="G36" s="136"/>
      <c r="H36" s="139"/>
      <c r="I36" s="139"/>
      <c r="J36" s="136"/>
      <c r="K36" s="136"/>
      <c r="L36" s="136"/>
      <c r="M36" s="136"/>
      <c r="N36" s="136"/>
      <c r="O36" s="136"/>
      <c r="P36" s="136"/>
      <c r="Q36" s="136"/>
      <c r="R36" s="136"/>
      <c r="S36" s="136"/>
      <c r="T36" s="136"/>
      <c r="U36" s="136"/>
      <c r="V36" s="136"/>
      <c r="W36" s="136"/>
      <c r="X36" s="136"/>
      <c r="Y36" s="136"/>
      <c r="Z36" s="136"/>
    </row>
    <row r="37" spans="1:26" ht="15" customHeight="1">
      <c r="A37" s="13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row>
    <row r="38" spans="1:26" ht="15" customHeight="1">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row>
    <row r="39" spans="1:26" ht="15.75" customHeight="1">
      <c r="A39" s="136"/>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row>
    <row r="40" spans="1:26" ht="15.75" customHeight="1">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row>
    <row r="41" spans="1:26" ht="15" customHeight="1">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row>
    <row r="42" spans="1:26" ht="15.75" customHeight="1">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row>
    <row r="43" spans="1:26" ht="15.75" customHeight="1">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row>
    <row r="44" spans="1:26" ht="15" customHeight="1">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row>
    <row r="45" spans="1:26" ht="15.75" customHeight="1">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row>
    <row r="46" spans="1:26" ht="15.75" customHeight="1">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row>
    <row r="47" spans="1:26" ht="15.75" customHeight="1">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row>
    <row r="48" spans="1:26" ht="15.75" customHeight="1">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row>
    <row r="49" spans="1:26" ht="15.75" customHeight="1">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row>
    <row r="50" spans="1:26" ht="15.75" customHeight="1">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row>
    <row r="51" spans="1:26" ht="15" customHeight="1">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row>
    <row r="52" spans="1:26" ht="15" customHeight="1">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row>
    <row r="53" spans="1:26" ht="15" customHeight="1">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row>
    <row r="54" spans="1:26" ht="15" customHeight="1">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row>
    <row r="55" spans="1:26" ht="15" customHeight="1">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row>
    <row r="56" spans="1:26" ht="15" customHeight="1">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row>
    <row r="57" spans="1:26" ht="15.75" customHeight="1">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row>
    <row r="58" spans="1:26" ht="15.75" customHeight="1">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row>
    <row r="59" spans="1:26" ht="15.75" customHeight="1">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row>
    <row r="60" spans="1:26" ht="15" customHeight="1">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row>
    <row r="61" spans="1:26" ht="15.75" customHeight="1">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row>
    <row r="62" spans="1:26" ht="15.75" customHeight="1">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row>
    <row r="63" spans="1:26" ht="15.75" customHeight="1">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row>
    <row r="64" spans="1:26" ht="15" customHeight="1">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row>
    <row r="65" spans="1:26" ht="15.75" customHeight="1">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row>
    <row r="66" spans="1:26" ht="15.75" customHeight="1">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row>
    <row r="67" spans="1:26" ht="15.75" customHeight="1">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row>
    <row r="68" spans="1:26" ht="15.75" customHeight="1">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row>
    <row r="69" spans="1:26" ht="15.75" customHeight="1">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row>
    <row r="70" spans="1:26" ht="15.75" customHeight="1">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row>
    <row r="71" spans="1:26" ht="15.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row>
    <row r="72" spans="1:26" ht="15.75" customHeight="1">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row>
    <row r="73" spans="1:26" ht="15.75" customHeight="1">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row>
    <row r="74" spans="1:26" ht="15.75" customHeight="1">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row>
    <row r="75" spans="1:26" ht="15.75" customHeight="1">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row>
    <row r="76" spans="1:26" ht="15.75" customHeight="1">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row>
    <row r="77" spans="1:26" ht="15.75" customHeight="1">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row>
    <row r="78" spans="1:26" ht="15.75" customHeight="1">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row>
    <row r="79" spans="1:26" ht="15.75" customHeight="1">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row>
    <row r="80" spans="1:26" ht="15.75" customHeight="1">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row>
    <row r="81" spans="1:26" ht="15.75" customHeight="1">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row>
    <row r="82" spans="1:26" ht="15.75" customHeight="1">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row>
    <row r="83" spans="1:26" ht="15.75" customHeight="1">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row>
    <row r="84" spans="1:26" ht="15.75" customHeight="1">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row>
    <row r="85" spans="1:26" ht="15" customHeight="1">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row>
    <row r="86" spans="1:26" ht="15.75" customHeight="1">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row>
    <row r="87" spans="1:26" ht="15.75" customHeight="1">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row>
    <row r="88" spans="1:26" ht="15.75" customHeight="1">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row>
    <row r="89" spans="1:26" ht="15.75" customHeight="1">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row>
    <row r="90" spans="1:26" ht="15.75" customHeight="1">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row>
    <row r="91" spans="1:26" ht="15.75" customHeight="1">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row>
    <row r="92" spans="1:26" ht="15.75" customHeight="1">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row>
    <row r="93" spans="1:26" ht="15.75" customHeight="1">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row>
    <row r="94" spans="1:26" ht="15.75" customHeight="1">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row>
    <row r="95" spans="1:26" ht="15.75" customHeight="1">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row>
    <row r="96" spans="1:26" ht="15.75" customHeight="1">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row>
    <row r="97" spans="1:26" ht="15.75" customHeight="1">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row>
    <row r="98" spans="1:26" ht="15.75" customHeight="1">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row>
    <row r="99" spans="1:26" ht="15.75" customHeight="1">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row>
    <row r="100" spans="1:26" ht="15.75" customHeight="1">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row>
    <row r="101" spans="1:26" ht="15.75" customHeight="1">
      <c r="A101" s="136"/>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row>
    <row r="102" spans="1:26" ht="15.75" customHeight="1">
      <c r="A102" s="136"/>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row>
    <row r="103" spans="1:26" ht="15.75" customHeight="1">
      <c r="A103" s="136"/>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row>
    <row r="104" spans="1:26" ht="15.75" customHeight="1">
      <c r="A104" s="136"/>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row>
    <row r="105" spans="1:26" ht="15.75" customHeight="1">
      <c r="A105" s="136"/>
      <c r="B105" s="136"/>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row>
    <row r="106" spans="1:26" ht="15.75" customHeight="1">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row>
    <row r="107" spans="1:26" ht="15.75" customHeight="1">
      <c r="A107" s="136"/>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row>
    <row r="108" spans="1:26" ht="15.75" customHeight="1">
      <c r="A108" s="136"/>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row>
    <row r="109" spans="1:26" ht="15.75" customHeight="1">
      <c r="A109" s="136"/>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row>
    <row r="110" spans="1:26" ht="15.75" customHeight="1">
      <c r="A110" s="136"/>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row>
    <row r="111" spans="1:26" ht="15.75" customHeight="1">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row>
    <row r="112" spans="1:26" ht="15.75" customHeight="1">
      <c r="A112" s="136"/>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row>
    <row r="113" spans="1:26" ht="15.75" customHeight="1">
      <c r="A113" s="136"/>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row>
    <row r="114" spans="1:26" ht="15.75" customHeight="1">
      <c r="A114" s="136"/>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row>
    <row r="115" spans="1:26" ht="15.75" customHeight="1">
      <c r="A115" s="13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row>
    <row r="116" spans="1:26" ht="15.75" customHeight="1">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row>
    <row r="117" spans="1:26" ht="15.75" customHeight="1">
      <c r="A117" s="136"/>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row>
    <row r="118" spans="1:26" ht="15.75" customHeight="1">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row>
    <row r="119" spans="1:26" ht="15.75" customHeight="1">
      <c r="A119" s="136"/>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row>
    <row r="120" spans="1:26" ht="15.75" customHeight="1">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row>
    <row r="121" spans="1:26" ht="15.75" customHeight="1">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row>
    <row r="122" spans="1:26" ht="15.75" customHeight="1">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row>
    <row r="123" spans="1:26" ht="15.75" customHeight="1">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row>
    <row r="124" spans="1:26" ht="15.75" customHeight="1">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row>
    <row r="125" spans="1:26" ht="15.75" customHeight="1">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row>
    <row r="126" spans="1:26" ht="15.75" customHeight="1">
      <c r="A126" s="136"/>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row>
    <row r="127" spans="1:26" ht="15.75" customHeight="1">
      <c r="A127" s="136"/>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row>
    <row r="128" spans="1:26" ht="15.75" customHeight="1">
      <c r="A128" s="136"/>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row>
    <row r="129" spans="1:26" ht="15.75" customHeight="1">
      <c r="A129" s="136"/>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row>
    <row r="130" spans="1:26" ht="15.75" customHeight="1">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row>
    <row r="131" spans="1:26" ht="15.75" customHeight="1">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row>
    <row r="132" spans="1:26" ht="15.75" customHeight="1">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row>
    <row r="133" spans="1:26" ht="15.75" customHeight="1">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row>
    <row r="134" spans="1:26" ht="15.75" customHeight="1">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row>
    <row r="135" spans="1:26" ht="15.75" customHeight="1">
      <c r="A135" s="136"/>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row>
    <row r="136" spans="1:26" ht="15.75" customHeight="1">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row>
    <row r="137" spans="1:26" ht="15.75" customHeight="1">
      <c r="A137" s="136"/>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row>
    <row r="138" spans="1:26" ht="15.75" customHeight="1">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row>
    <row r="139" spans="1:26" ht="15.75" customHeight="1">
      <c r="A139" s="136"/>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row>
    <row r="140" spans="1:26" ht="15.75" customHeight="1">
      <c r="A140" s="136"/>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row>
    <row r="141" spans="1:26" ht="15.75" customHeight="1">
      <c r="A141" s="136"/>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row>
    <row r="142" spans="1:26" ht="15.75" customHeight="1">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row>
    <row r="143" spans="1:26" ht="15.75" customHeight="1">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row>
    <row r="144" spans="1:26" ht="15.75" customHeight="1">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row>
    <row r="145" spans="1:26" ht="15.75" customHeight="1">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row>
    <row r="146" spans="1:26" ht="15.75" customHeight="1">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row>
    <row r="147" spans="1:26" ht="15.75" customHeight="1">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row>
    <row r="148" spans="1:26" ht="15.75" customHeight="1">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row>
    <row r="149" spans="1:26" ht="15.75" customHeight="1">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row>
    <row r="150" spans="1:26" ht="15.75" customHeight="1">
      <c r="A150" s="136"/>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row>
    <row r="151" spans="1:26" ht="15.75" customHeight="1">
      <c r="A151" s="136"/>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row>
    <row r="152" spans="1:26" ht="15.75" customHeight="1">
      <c r="A152" s="136"/>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row>
    <row r="153" spans="1:26" ht="15.75" customHeight="1">
      <c r="A153" s="136"/>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row>
    <row r="154" spans="1:26" ht="15.75" customHeight="1">
      <c r="A154" s="136"/>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row>
    <row r="155" spans="1:26" ht="15.75" customHeight="1">
      <c r="A155" s="136"/>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row>
    <row r="156" spans="1:26" ht="15.75" customHeight="1">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row>
    <row r="157" spans="1:26" ht="15.75" customHeight="1">
      <c r="A157" s="136"/>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row>
    <row r="158" spans="1:26" ht="15.75" customHeight="1">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row>
    <row r="159" spans="1:26" ht="15.75" customHeight="1">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row>
    <row r="160" spans="1:26" ht="15.75" customHeight="1">
      <c r="A160" s="136"/>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row>
    <row r="161" spans="1:26" ht="15.75" customHeight="1">
      <c r="A161" s="136"/>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row>
    <row r="162" spans="1:26" ht="15.75" customHeight="1">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row>
    <row r="163" spans="1:26" ht="15.75" customHeight="1">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row>
    <row r="164" spans="1:26" ht="15.75" customHeight="1">
      <c r="A164" s="136"/>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row>
    <row r="165" spans="1:26" ht="15.75" customHeight="1">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row>
    <row r="166" spans="1:26" ht="15.75" customHeight="1">
      <c r="A166" s="136"/>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row>
    <row r="167" spans="1:26" ht="15.75" customHeight="1">
      <c r="A167" s="136"/>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row>
    <row r="168" spans="1:26" ht="15.75" customHeight="1">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row>
    <row r="169" spans="1:26" ht="15.75" customHeight="1">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row>
    <row r="170" spans="1:26" ht="15.75" customHeight="1">
      <c r="A170" s="136"/>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row>
    <row r="171" spans="1:26" ht="15.75" customHeight="1">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row>
    <row r="172" spans="1:26" ht="15.75" customHeight="1">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row>
    <row r="173" spans="1:26" ht="15.75" customHeight="1">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row>
    <row r="174" spans="1:26" ht="15.75" customHeight="1">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row>
    <row r="175" spans="1:26" ht="15.75" customHeight="1">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row>
    <row r="176" spans="1:26" ht="15.75" customHeight="1">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row>
    <row r="177" spans="1:26" ht="15.75" customHeight="1">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row>
    <row r="178" spans="1:26" ht="15.75" customHeight="1">
      <c r="A178" s="136"/>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row>
    <row r="179" spans="1:26" ht="15.75" customHeight="1">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row>
    <row r="180" spans="1:26" ht="15.75" customHeight="1">
      <c r="A180" s="136"/>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row>
    <row r="181" spans="1:26" ht="15.75" customHeight="1">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row>
    <row r="182" spans="1:26" ht="15.75" customHeight="1">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row>
    <row r="183" spans="1:26" ht="15.75" customHeight="1">
      <c r="A183" s="136"/>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row>
    <row r="184" spans="1:26" ht="15.75" customHeight="1">
      <c r="A184" s="136"/>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row>
    <row r="185" spans="1:26" ht="15.75" customHeight="1">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row>
    <row r="186" spans="1:26" ht="15.75" customHeight="1">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row>
    <row r="187" spans="1:26" ht="15.75" customHeight="1">
      <c r="A187" s="136"/>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row>
    <row r="188" spans="1:26" ht="15.75" customHeight="1">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row>
    <row r="189" spans="1:26" ht="15.75" customHeight="1">
      <c r="A189" s="136"/>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row>
    <row r="190" spans="1:26" ht="15.75" customHeight="1">
      <c r="A190" s="136"/>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row>
    <row r="191" spans="1:26" ht="15.75" customHeight="1">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row>
    <row r="192" spans="1:26" ht="15.75" customHeight="1">
      <c r="A192" s="136"/>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row>
    <row r="193" spans="1:26" ht="15.75" customHeight="1">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row>
    <row r="194" spans="1:26" ht="15.75" customHeight="1">
      <c r="A194" s="136"/>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row>
    <row r="195" spans="1:26" ht="15.75" customHeight="1">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row>
    <row r="196" spans="1:26" ht="15.75" customHeight="1">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row>
    <row r="197" spans="1:26" ht="15.75" customHeight="1">
      <c r="A197" s="136"/>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row>
    <row r="198" spans="1:26" ht="15.75" customHeight="1">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row>
    <row r="199" spans="1:26" ht="15.75" customHeight="1">
      <c r="A199" s="136"/>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row>
    <row r="200" spans="1:26" ht="15.75" customHeight="1">
      <c r="A200" s="136"/>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row>
    <row r="201" spans="1:26" ht="15.75" customHeight="1">
      <c r="A201" s="136"/>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row>
    <row r="202" spans="1:26" ht="15.75" customHeight="1">
      <c r="A202" s="136"/>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row>
    <row r="203" spans="1:26" ht="15.75" customHeight="1">
      <c r="A203" s="136"/>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row>
    <row r="204" spans="1:26" ht="15.75" customHeight="1">
      <c r="A204" s="136"/>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row>
    <row r="205" spans="1:26" ht="15.75" customHeight="1">
      <c r="A205" s="136"/>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row>
    <row r="206" spans="1:26" ht="15.75" customHeight="1">
      <c r="A206" s="136"/>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row>
    <row r="207" spans="1:26" ht="15.75" customHeight="1">
      <c r="A207" s="136"/>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row>
    <row r="208" spans="1:26" ht="15.75" customHeight="1">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row>
    <row r="209" spans="1:26" ht="15.75" customHeight="1">
      <c r="A209" s="136"/>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row>
    <row r="210" spans="1:26" ht="15.75" customHeight="1">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row>
    <row r="211" spans="1:26" ht="15.75" customHeight="1">
      <c r="A211" s="136"/>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row>
    <row r="212" spans="1:26" ht="15.75" customHeight="1">
      <c r="A212" s="136"/>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row>
    <row r="213" spans="1:26" ht="15.75" customHeight="1">
      <c r="A213" s="136"/>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row>
    <row r="214" spans="1:26" ht="15.7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row>
    <row r="215" spans="1:26" ht="15.75" customHeight="1">
      <c r="A215" s="136"/>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row>
    <row r="216" spans="1:26" ht="15.75" customHeight="1">
      <c r="A216" s="136"/>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row>
    <row r="217" spans="1:26" ht="15.75" customHeight="1">
      <c r="A217" s="136"/>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row>
    <row r="218" spans="1:26" ht="15.75" customHeight="1">
      <c r="A218" s="136"/>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row>
    <row r="219" spans="1:26" ht="15.75" customHeight="1">
      <c r="A219" s="136"/>
      <c r="B219" s="136"/>
      <c r="C219" s="136"/>
      <c r="D219" s="136"/>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row>
    <row r="220" spans="1:26" ht="15.75" customHeight="1">
      <c r="A220" s="136"/>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row>
    <row r="221" spans="1:26" ht="15.75" customHeight="1">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row>
    <row r="222" spans="1:26" ht="15.75" customHeight="1">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row>
    <row r="223" spans="1:26" ht="15.75" customHeight="1">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row>
    <row r="224" spans="1:26" ht="15.75" customHeight="1">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row>
    <row r="225" spans="1:26" ht="15.75" customHeight="1">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row>
    <row r="226" spans="1:26" ht="15.75" customHeight="1">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row>
    <row r="227" spans="1:26" ht="15.75" customHeight="1">
      <c r="A227" s="136"/>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row>
    <row r="228" spans="1:26" ht="15.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row>
    <row r="229" spans="1:26" ht="15.75" customHeight="1">
      <c r="A229" s="136"/>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row>
    <row r="230" spans="1:26" ht="15.75" customHeight="1">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row>
    <row r="231" spans="1:26" ht="15.75" customHeight="1">
      <c r="A231" s="136"/>
      <c r="B231" s="136"/>
      <c r="C231" s="136"/>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row>
    <row r="232" spans="1:26" ht="15.7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row>
    <row r="233" spans="1:26" ht="15.75" customHeight="1">
      <c r="A233" s="136"/>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row>
    <row r="234" spans="1:26" ht="15.75" customHeight="1">
      <c r="A234" s="136"/>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row>
    <row r="235" spans="1:26" ht="15.75" customHeight="1">
      <c r="A235" s="136"/>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row>
    <row r="236" spans="1:26" ht="15.75" customHeight="1">
      <c r="A236" s="136"/>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row>
    <row r="237" spans="1:26" ht="15.75" customHeight="1">
      <c r="A237" s="136"/>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row>
    <row r="238" spans="1:26" ht="15.75" customHeight="1">
      <c r="A238" s="136"/>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row>
    <row r="239" spans="1:26" ht="15.75" customHeight="1">
      <c r="A239" s="136"/>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row>
    <row r="240" spans="1:26" ht="15.75" customHeight="1">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row>
    <row r="241" spans="1:26" ht="15.75" customHeight="1">
      <c r="A241" s="136"/>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row>
    <row r="242" spans="1:26" ht="15.75" customHeight="1">
      <c r="A242" s="136"/>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row>
    <row r="243" spans="1:26" ht="15.75" customHeight="1">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row>
    <row r="244" spans="1:26" ht="15.75" customHeight="1">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row>
    <row r="245" spans="1:26" ht="15.75" customHeight="1">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row>
    <row r="246" spans="1:26" ht="15.75" customHeight="1">
      <c r="A246" s="136"/>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row>
    <row r="247" spans="1:26" ht="15.75" customHeight="1">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row>
    <row r="248" spans="1:26" ht="15.75" customHeight="1">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row>
    <row r="249" spans="1:26" ht="15.75" customHeight="1">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row>
    <row r="250" spans="1:26" ht="15.75" customHeight="1">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row>
    <row r="251" spans="1:26" ht="15.75" customHeight="1">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row>
    <row r="252" spans="1:26" ht="15.75" customHeight="1">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row>
    <row r="253" spans="1:26" ht="15.75" customHeight="1">
      <c r="A253" s="136"/>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row>
    <row r="254" spans="1:26" ht="15.75" customHeight="1">
      <c r="A254" s="136"/>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row>
    <row r="255" spans="1:26" ht="15.75" customHeight="1">
      <c r="A255" s="136"/>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row>
    <row r="256" spans="1:26" ht="15.75" customHeight="1">
      <c r="A256" s="136"/>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row>
    <row r="257" spans="1:26" ht="15.75" customHeight="1">
      <c r="A257" s="136"/>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row>
    <row r="258" spans="1:26" ht="15.75" customHeight="1">
      <c r="A258" s="136"/>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row>
    <row r="259" spans="1:26" ht="15.75" customHeight="1">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row>
    <row r="260" spans="1:26" ht="15.75" customHeight="1">
      <c r="A260" s="136"/>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row>
    <row r="261" spans="1:26" ht="15.75" customHeight="1">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row>
    <row r="262" spans="1:26" ht="15.75" customHeight="1">
      <c r="A262" s="136"/>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row>
    <row r="263" spans="1:26" ht="15.75" customHeight="1">
      <c r="A263" s="136"/>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row>
    <row r="264" spans="1:26" ht="15.75" customHeight="1">
      <c r="A264" s="136"/>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row>
    <row r="265" spans="1:26" ht="15.75" customHeight="1">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row>
    <row r="266" spans="1:26" ht="15.75" customHeight="1">
      <c r="A266" s="136"/>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row>
    <row r="267" spans="1:26" ht="15.75" customHeight="1">
      <c r="A267" s="136"/>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row>
    <row r="268" spans="1:26" ht="15.75" customHeight="1">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row>
    <row r="269" spans="1:26" ht="15.75" customHeight="1">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row>
    <row r="270" spans="1:26" ht="15.75" customHeight="1">
      <c r="A270" s="136"/>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row>
    <row r="271" spans="1:26" ht="15.75" customHeight="1">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row>
    <row r="272" spans="1:26" ht="15.75" customHeight="1">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row>
    <row r="273" spans="1:26" ht="15.75" customHeight="1">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row>
    <row r="274" spans="1:26" ht="15.75" customHeight="1">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row>
    <row r="275" spans="1:26" ht="15.75" customHeight="1">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row>
    <row r="276" spans="1:26" ht="15.75" customHeight="1">
      <c r="A276" s="136"/>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row>
    <row r="277" spans="1:26" ht="15.75" customHeight="1">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row>
    <row r="278" spans="1:26" ht="15.75" customHeight="1">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row>
    <row r="279" spans="1:26" ht="15.75" customHeight="1">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row>
    <row r="280" spans="1:26" ht="15.75" customHeight="1">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row>
    <row r="281" spans="1:26" ht="15.75" customHeight="1">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row>
    <row r="282" spans="1:26" ht="15.75" customHeight="1">
      <c r="A282" s="136"/>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row>
    <row r="283" spans="1:26" ht="15.75" customHeight="1">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row>
    <row r="284" spans="1:26" ht="15.75" customHeight="1">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row>
    <row r="285" spans="1:26" ht="15.75" customHeight="1">
      <c r="A285" s="136"/>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row>
    <row r="286" spans="1:26" ht="15.75" customHeight="1">
      <c r="A286" s="136"/>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row>
    <row r="287" spans="1:26" ht="15.75" customHeight="1">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row>
    <row r="288" spans="1:26" ht="15.75" customHeight="1">
      <c r="A288" s="136"/>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row>
    <row r="289" spans="1:26" ht="15.75" customHeight="1">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row>
    <row r="290" spans="1:26" ht="15.75" customHeight="1">
      <c r="A290" s="136"/>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row>
    <row r="291" spans="1:26" ht="15.75" customHeight="1">
      <c r="A291" s="136"/>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row>
    <row r="292" spans="1:26" ht="15.75" customHeight="1">
      <c r="A292" s="136"/>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row>
    <row r="293" spans="1:26" ht="15.75" customHeight="1">
      <c r="A293" s="136"/>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row>
    <row r="294" spans="1:26" ht="15.75" customHeight="1">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row>
    <row r="295" spans="1:26" ht="15.75" customHeight="1">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row>
    <row r="296" spans="1:26" ht="15.75" customHeight="1">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row>
    <row r="297" spans="1:26" ht="15.75" customHeight="1">
      <c r="A297" s="136"/>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row>
    <row r="298" spans="1:26" ht="15.75" customHeight="1">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row>
    <row r="299" spans="1:26" ht="15.75" customHeight="1">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row>
    <row r="300" spans="1:26" ht="15.75" customHeight="1">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row>
    <row r="301" spans="1:26" ht="15.75" customHeight="1">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row>
    <row r="302" spans="1:26" ht="15.75" customHeight="1">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row>
    <row r="303" spans="1:26" ht="15.75" customHeight="1">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row>
    <row r="304" spans="1:26" ht="15.75" customHeight="1">
      <c r="A304" s="136"/>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row>
    <row r="305" spans="1:26" ht="15.75" customHeight="1">
      <c r="A305" s="136"/>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row>
    <row r="306" spans="1:26" ht="15.75" customHeight="1">
      <c r="A306" s="136"/>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row>
    <row r="307" spans="1:26" ht="15.75" customHeight="1">
      <c r="A307" s="136"/>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row>
    <row r="308" spans="1:26" ht="15.75" customHeight="1">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row>
    <row r="309" spans="1:26" ht="15.75" customHeight="1">
      <c r="A309" s="136"/>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row>
    <row r="310" spans="1:26" ht="15.75" customHeight="1">
      <c r="A310" s="136"/>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row>
    <row r="311" spans="1:26" ht="15.75" customHeight="1">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row>
    <row r="312" spans="1:26" ht="15.75" customHeight="1">
      <c r="A312" s="136"/>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row>
    <row r="313" spans="1:26" ht="15.75" customHeight="1">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row>
    <row r="314" spans="1:26" ht="15.75" customHeight="1">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row>
    <row r="315" spans="1:26" ht="15.75" customHeight="1">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row>
    <row r="316" spans="1:26" ht="15.75" customHeight="1">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row>
    <row r="317" spans="1:26" ht="15.75" customHeight="1">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row>
    <row r="318" spans="1:26" ht="15.75" customHeight="1">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row>
    <row r="319" spans="1:26" ht="15.75" customHeight="1">
      <c r="A319" s="136"/>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row>
    <row r="320" spans="1:26" ht="15.75" customHeight="1">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row>
    <row r="321" spans="1:26" ht="15.75" customHeight="1">
      <c r="A321" s="136"/>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row>
    <row r="322" spans="1:26" ht="15.75" customHeight="1">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row>
    <row r="323" spans="1:26" ht="15.75" customHeight="1">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row>
    <row r="324" spans="1:26" ht="15.75" customHeight="1">
      <c r="A324" s="136"/>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row>
    <row r="325" spans="1:26" ht="15.75" customHeight="1">
      <c r="A325" s="136"/>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row>
    <row r="326" spans="1:26" ht="15.75" customHeight="1">
      <c r="A326" s="136"/>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row>
    <row r="327" spans="1:26" ht="15.75" customHeight="1">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row>
    <row r="328" spans="1:26" ht="15.75" customHeight="1">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row>
    <row r="329" spans="1:26" ht="15.75" customHeight="1">
      <c r="A329" s="136"/>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row>
    <row r="330" spans="1:26" ht="15.75" customHeight="1">
      <c r="A330" s="136"/>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row>
    <row r="331" spans="1:26" ht="15.75" customHeight="1">
      <c r="A331" s="136"/>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row>
    <row r="332" spans="1:26" ht="15.75" customHeight="1">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row>
    <row r="333" spans="1:26" ht="15.75" customHeight="1">
      <c r="A333" s="136"/>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row>
    <row r="334" spans="1:26" ht="15.75" customHeight="1">
      <c r="A334" s="136"/>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row>
    <row r="335" spans="1:26" ht="15.75" customHeight="1">
      <c r="A335" s="136"/>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row>
    <row r="336" spans="1:26" ht="15.75" customHeight="1">
      <c r="A336" s="136"/>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row>
    <row r="337" spans="1:26" ht="15.75" customHeight="1">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row>
    <row r="338" spans="1:26" ht="15.75" customHeight="1">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row>
    <row r="339" spans="1:26" ht="15.75" customHeight="1">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row>
    <row r="340" spans="1:26" ht="15.75" customHeight="1">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row>
    <row r="341" spans="1:26" ht="15.75" customHeight="1">
      <c r="A341" s="136"/>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row>
    <row r="342" spans="1:26" ht="15.75" customHeight="1">
      <c r="A342" s="136"/>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row>
    <row r="343" spans="1:26" ht="15.75" customHeight="1">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row>
    <row r="344" spans="1:26" ht="15.75" customHeight="1">
      <c r="A344" s="136"/>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row>
    <row r="345" spans="1:26" ht="15.75" customHeight="1">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row>
    <row r="346" spans="1:26" ht="15.75" customHeight="1">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row>
    <row r="347" spans="1:26" ht="15.75" customHeight="1">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row>
    <row r="348" spans="1:26" ht="15.75" customHeight="1">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row>
    <row r="349" spans="1:26" ht="15.75" customHeight="1">
      <c r="A349" s="136"/>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row>
    <row r="350" spans="1:26" ht="15.75" customHeight="1">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row>
    <row r="351" spans="1:26" ht="15.75" customHeight="1">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row>
    <row r="352" spans="1:26" ht="15.75" customHeight="1">
      <c r="A352" s="136"/>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row>
    <row r="353" spans="1:26" ht="15.75" customHeight="1">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row>
    <row r="354" spans="1:26" ht="15.75" customHeight="1">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row>
    <row r="355" spans="1:26" ht="15.75" customHeight="1">
      <c r="A355" s="136"/>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row>
    <row r="356" spans="1:26" ht="15.75" customHeight="1">
      <c r="A356" s="136"/>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row>
    <row r="357" spans="1:26" ht="15.75" customHeight="1">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row>
    <row r="358" spans="1:26" ht="15.75" customHeight="1">
      <c r="A358" s="136"/>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row>
    <row r="359" spans="1:26" ht="15.75" customHeight="1">
      <c r="A359" s="136"/>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row>
    <row r="360" spans="1:26" ht="15.75" customHeight="1">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row>
    <row r="361" spans="1:26" ht="15.75" customHeight="1">
      <c r="A361" s="136"/>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row>
    <row r="362" spans="1:26" ht="15.75" customHeight="1">
      <c r="A362" s="136"/>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row>
    <row r="363" spans="1:26" ht="15.75" customHeight="1">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row>
    <row r="364" spans="1:26" ht="15.75" customHeight="1">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row>
    <row r="365" spans="1:26" ht="15.75" customHeight="1">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row>
    <row r="366" spans="1:26" ht="15.75" customHeight="1">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row>
    <row r="367" spans="1:26" ht="15.75" customHeight="1">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row>
    <row r="368" spans="1:26" ht="15.75" customHeight="1">
      <c r="A368" s="136"/>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row>
    <row r="369" spans="1:26" ht="15.75" customHeight="1">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row>
    <row r="370" spans="1:26" ht="15.75" customHeight="1">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row>
    <row r="371" spans="1:26" ht="15.75" customHeight="1">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row>
    <row r="372" spans="1:26" ht="15.75" customHeight="1">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row>
    <row r="373" spans="1:26" ht="15.75" customHeight="1">
      <c r="A373" s="136"/>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row>
    <row r="374" spans="1:26" ht="15.75" customHeight="1">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row>
    <row r="375" spans="1:26" ht="15.75" customHeight="1">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row>
    <row r="376" spans="1:26" ht="15.75" customHeight="1">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row>
    <row r="377" spans="1:26" ht="15.75" customHeight="1">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row>
    <row r="378" spans="1:26" ht="15.75" customHeight="1">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row>
    <row r="379" spans="1:26" ht="15.75" customHeight="1">
      <c r="A379" s="136"/>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row>
    <row r="380" spans="1:26" ht="15.75" customHeight="1">
      <c r="A380" s="136"/>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row>
    <row r="381" spans="1:26" ht="15.75" customHeight="1">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row>
    <row r="382" spans="1:26" ht="15.75" customHeight="1">
      <c r="A382" s="136"/>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row>
    <row r="383" spans="1:26" ht="15.75" customHeight="1">
      <c r="A383" s="136"/>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row>
    <row r="384" spans="1:26" ht="15.75" customHeight="1">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row>
    <row r="385" spans="1:26" ht="15.75" customHeight="1">
      <c r="A385" s="136"/>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row>
    <row r="386" spans="1:26" ht="15.75" customHeight="1">
      <c r="A386" s="136"/>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row>
    <row r="387" spans="1:26" ht="15.75" customHeight="1">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row>
    <row r="388" spans="1:26" ht="15.75" customHeight="1">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row>
    <row r="389" spans="1:26" ht="15.75" customHeight="1">
      <c r="A389" s="136"/>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row>
    <row r="390" spans="1:26" ht="15.75" customHeight="1">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row>
    <row r="391" spans="1:26" ht="15.75" customHeight="1">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row>
    <row r="392" spans="1:26" ht="15.75" customHeight="1">
      <c r="A392" s="136"/>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row>
    <row r="393" spans="1:26" ht="15.75" customHeight="1">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row>
    <row r="394" spans="1:26" ht="15.75" customHeight="1">
      <c r="A394" s="136"/>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row>
    <row r="395" spans="1:26" ht="15.75" customHeight="1">
      <c r="A395" s="136"/>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row>
    <row r="396" spans="1:26" ht="15.75" customHeight="1">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row>
    <row r="397" spans="1:26" ht="15.75" customHeight="1">
      <c r="A397" s="136"/>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row>
    <row r="398" spans="1:26" ht="15.75" customHeight="1">
      <c r="A398" s="136"/>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row>
    <row r="399" spans="1:26" ht="15.75" customHeight="1">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row>
    <row r="400" spans="1:26" ht="15.75" customHeight="1">
      <c r="A400" s="136"/>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row>
    <row r="401" spans="1:26" ht="15.75" customHeight="1">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row>
    <row r="402" spans="1:26" ht="15.75" customHeight="1">
      <c r="A402" s="136"/>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row>
    <row r="403" spans="1:26" ht="15.75" customHeight="1">
      <c r="A403" s="136"/>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row>
    <row r="404" spans="1:26" ht="15.75" customHeight="1">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row>
    <row r="405" spans="1:26" ht="15.75" customHeight="1">
      <c r="A405" s="136"/>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row>
    <row r="406" spans="1:26" ht="15.75" customHeight="1">
      <c r="A406" s="136"/>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row>
    <row r="407" spans="1:26" ht="15.75" customHeight="1">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row>
    <row r="408" spans="1:26" ht="15.75" customHeight="1">
      <c r="A408" s="136"/>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row>
    <row r="409" spans="1:26" ht="15.75" customHeight="1">
      <c r="A409" s="136"/>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row>
    <row r="410" spans="1:26" ht="15.75" customHeight="1">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row>
    <row r="411" spans="1:26" ht="15.75" customHeight="1">
      <c r="A411" s="136"/>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row>
    <row r="412" spans="1:26" ht="15.75" customHeight="1">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row>
    <row r="413" spans="1:26" ht="15.75" customHeight="1">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row>
    <row r="414" spans="1:26" ht="15.75" customHeight="1">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row>
    <row r="415" spans="1:26" ht="15.75" customHeight="1">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row>
    <row r="416" spans="1:26" ht="15.75" customHeight="1">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row>
    <row r="417" spans="1:26" ht="15.75" customHeight="1">
      <c r="A417" s="136"/>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row>
    <row r="418" spans="1:26" ht="15.75" customHeight="1">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row>
    <row r="419" spans="1:26" ht="15.75" customHeight="1">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row>
    <row r="420" spans="1:26" ht="15.75" customHeight="1">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row>
    <row r="421" spans="1:26" ht="15.75" customHeight="1">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row>
    <row r="422" spans="1:26" ht="15.75" customHeight="1">
      <c r="A422" s="136"/>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row>
    <row r="423" spans="1:26" ht="15.75" customHeight="1">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row>
    <row r="424" spans="1:26" ht="15.75" customHeight="1">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row>
    <row r="425" spans="1:26" ht="15.75" customHeight="1">
      <c r="A425" s="136"/>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row>
    <row r="426" spans="1:26" ht="15.75" customHeight="1">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row>
    <row r="427" spans="1:26" ht="15.75" customHeight="1">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row>
    <row r="428" spans="1:26" ht="15.75" customHeight="1">
      <c r="A428" s="136"/>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row>
    <row r="429" spans="1:26" ht="15.75" customHeight="1">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row>
    <row r="430" spans="1:26" ht="15.75" customHeight="1">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row>
    <row r="431" spans="1:26" ht="15.75" customHeight="1">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row>
    <row r="432" spans="1:26" ht="15.75" customHeight="1">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row>
    <row r="433" spans="1:26" ht="15.75" customHeight="1">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row>
    <row r="434" spans="1:26" ht="15.75" customHeight="1">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row>
    <row r="435" spans="1:26" ht="15.75" customHeight="1">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row>
    <row r="436" spans="1:26" ht="15.75" customHeight="1">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row>
    <row r="437" spans="1:26" ht="15.75" customHeight="1">
      <c r="A437" s="136"/>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row>
    <row r="438" spans="1:26" ht="15.75" customHeight="1">
      <c r="A438" s="136"/>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row>
    <row r="439" spans="1:26" ht="15.75" customHeight="1">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row>
    <row r="440" spans="1:26" ht="15.75" customHeight="1">
      <c r="A440" s="136"/>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row>
    <row r="441" spans="1:26" ht="15.75" customHeight="1">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row>
    <row r="442" spans="1:26" ht="15.75" customHeight="1">
      <c r="A442" s="136"/>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row>
    <row r="443" spans="1:26" ht="15.75" customHeight="1">
      <c r="A443" s="136"/>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row>
    <row r="444" spans="1:26" ht="15.75" customHeight="1">
      <c r="A444" s="136"/>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row>
    <row r="445" spans="1:26" ht="15.75" customHeight="1">
      <c r="A445" s="136"/>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row>
    <row r="446" spans="1:26" ht="15.75" customHeight="1">
      <c r="A446" s="136"/>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row>
    <row r="447" spans="1:26" ht="15.75" customHeight="1">
      <c r="A447" s="136"/>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row>
    <row r="448" spans="1:26" ht="15.75" customHeight="1">
      <c r="A448" s="136"/>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row>
    <row r="449" spans="1:26" ht="15.75" customHeight="1">
      <c r="A449" s="136"/>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row>
    <row r="450" spans="1:26" ht="15.75" customHeight="1">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row>
    <row r="451" spans="1:26" ht="15.75" customHeight="1">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row>
    <row r="452" spans="1:26" ht="15.75" customHeight="1">
      <c r="A452" s="136"/>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row>
    <row r="453" spans="1:26" ht="15.75" customHeight="1">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row>
    <row r="454" spans="1:26" ht="15.75" customHeight="1">
      <c r="A454" s="136"/>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row>
    <row r="455" spans="1:26" ht="15.75" customHeight="1">
      <c r="A455" s="136"/>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row>
    <row r="456" spans="1:26" ht="15.75" customHeight="1">
      <c r="A456" s="136"/>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row>
    <row r="457" spans="1:26" ht="15.75" customHeight="1">
      <c r="A457" s="136"/>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row>
    <row r="458" spans="1:26" ht="15.75" customHeight="1">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row>
    <row r="459" spans="1:26" ht="15.75" customHeight="1">
      <c r="A459" s="136"/>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row>
    <row r="460" spans="1:26" ht="15.75" customHeight="1">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row>
    <row r="461" spans="1:26" ht="15.75" customHeight="1">
      <c r="A461" s="136"/>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row>
    <row r="462" spans="1:26" ht="15.75" customHeight="1">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row>
    <row r="463" spans="1:26" ht="15.75" customHeight="1">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row>
    <row r="464" spans="1:26" ht="15.75" customHeight="1">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row>
    <row r="465" spans="1:26" ht="15.75" customHeight="1">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row>
    <row r="466" spans="1:26" ht="15.75" customHeight="1">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row>
    <row r="467" spans="1:26" ht="15.75" customHeight="1">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row>
    <row r="468" spans="1:26" ht="15.75" customHeight="1">
      <c r="A468" s="136"/>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row>
    <row r="469" spans="1:26" ht="15.75" customHeight="1">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row>
    <row r="470" spans="1:26" ht="15.75" customHeight="1">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row>
    <row r="471" spans="1:26" ht="15.75" customHeight="1">
      <c r="A471" s="136"/>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row>
    <row r="472" spans="1:26" ht="15.75" customHeight="1">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row>
    <row r="473" spans="1:26" ht="15.75" customHeight="1">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row>
    <row r="474" spans="1:26" ht="15.75" customHeight="1">
      <c r="A474" s="136"/>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row>
    <row r="475" spans="1:26" ht="15.75" customHeight="1">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row>
    <row r="476" spans="1:26" ht="15.75" customHeight="1">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row>
    <row r="477" spans="1:26" ht="15.75" customHeight="1">
      <c r="A477" s="136"/>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row>
    <row r="478" spans="1:26" ht="15.75" customHeight="1">
      <c r="A478" s="136"/>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row>
    <row r="479" spans="1:26" ht="15.75" customHeight="1">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row>
    <row r="480" spans="1:26" ht="15.75" customHeight="1">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row>
    <row r="481" spans="1:26" ht="15.75" customHeight="1">
      <c r="A481" s="136"/>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row>
    <row r="482" spans="1:26" ht="15.75" customHeight="1">
      <c r="A482" s="136"/>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row>
    <row r="483" spans="1:26" ht="15.75" customHeight="1">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row>
    <row r="484" spans="1:26" ht="15.75" customHeight="1">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row>
    <row r="485" spans="1:26" ht="15.75" customHeight="1">
      <c r="A485" s="136"/>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row>
    <row r="486" spans="1:26" ht="15.75" customHeight="1">
      <c r="A486" s="136"/>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row>
    <row r="487" spans="1:26" ht="15.75" customHeight="1">
      <c r="A487" s="136"/>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row>
    <row r="488" spans="1:26" ht="15.75" customHeight="1">
      <c r="A488" s="136"/>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row>
    <row r="489" spans="1:26" ht="15.75" customHeight="1">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row>
    <row r="490" spans="1:26" ht="15.75" customHeight="1">
      <c r="A490" s="136"/>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row>
    <row r="491" spans="1:26" ht="15.75" customHeight="1">
      <c r="A491" s="136"/>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row>
    <row r="492" spans="1:26" ht="15.75" customHeight="1">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row>
    <row r="493" spans="1:26" ht="15.75" customHeight="1">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row>
    <row r="494" spans="1:26" ht="15.75" customHeight="1">
      <c r="A494" s="136"/>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row>
    <row r="495" spans="1:26" ht="15.75" customHeight="1">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row>
    <row r="496" spans="1:26" ht="15.75" customHeight="1">
      <c r="A496" s="136"/>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row>
    <row r="497" spans="1:26" ht="15.75" customHeight="1">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row>
    <row r="498" spans="1:26" ht="15.75" customHeight="1">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row>
    <row r="499" spans="1:26" ht="15.75" customHeight="1">
      <c r="A499" s="136"/>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row>
    <row r="500" spans="1:26" ht="15.75" customHeight="1">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row>
    <row r="501" spans="1:26" ht="15.75" customHeight="1">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row>
    <row r="502" spans="1:26" ht="15.75" customHeight="1">
      <c r="A502" s="136"/>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row>
    <row r="503" spans="1:26" ht="15.75" customHeight="1">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row>
    <row r="504" spans="1:26" ht="15.75" customHeight="1">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row>
    <row r="505" spans="1:26" ht="15.75" customHeight="1">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row>
    <row r="506" spans="1:26" ht="15.75" customHeight="1">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row>
    <row r="507" spans="1:26" ht="15.75" customHeight="1">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row>
    <row r="508" spans="1:26" ht="15.75" customHeight="1">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row>
    <row r="509" spans="1:26" ht="15.75" customHeight="1">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row>
    <row r="510" spans="1:26" ht="15.75" customHeight="1">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row>
    <row r="511" spans="1:26" ht="15.75" customHeight="1">
      <c r="A511" s="136"/>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row>
    <row r="512" spans="1:26" ht="15.75" customHeight="1">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row>
    <row r="513" spans="1:26" ht="15.75" customHeight="1">
      <c r="A513" s="136"/>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row>
    <row r="514" spans="1:26" ht="15.75" customHeight="1">
      <c r="A514" s="136"/>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row>
    <row r="515" spans="1:26" ht="15.75" customHeight="1">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row>
    <row r="516" spans="1:26" ht="15.75" customHeight="1">
      <c r="A516" s="136"/>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row>
    <row r="517" spans="1:26" ht="15.75" customHeight="1">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row>
    <row r="518" spans="1:26" ht="15.75" customHeight="1">
      <c r="A518" s="136"/>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row>
    <row r="519" spans="1:26" ht="15.75" customHeight="1">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row>
    <row r="520" spans="1:26" ht="15.75" customHeight="1">
      <c r="A520" s="136"/>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row>
    <row r="521" spans="1:26" ht="15.75" customHeight="1">
      <c r="A521" s="136"/>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row>
    <row r="522" spans="1:26" ht="15.75" customHeight="1">
      <c r="A522" s="136"/>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row>
    <row r="523" spans="1:26" ht="15.75" customHeight="1">
      <c r="A523" s="136"/>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row>
    <row r="524" spans="1:26" ht="15.75" customHeight="1">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row>
    <row r="525" spans="1:26" ht="15.75" customHeight="1">
      <c r="A525" s="136"/>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row>
    <row r="526" spans="1:26" ht="15.75" customHeight="1">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row>
    <row r="527" spans="1:26" ht="15.75" customHeight="1">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row>
    <row r="528" spans="1:26" ht="15.75" customHeight="1">
      <c r="A528" s="136"/>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row>
    <row r="529" spans="1:26" ht="15.75" customHeight="1">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row>
    <row r="530" spans="1:26" ht="15.75" customHeight="1">
      <c r="A530" s="136"/>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row>
    <row r="531" spans="1:26" ht="15.75" customHeight="1">
      <c r="A531" s="136"/>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row>
    <row r="532" spans="1:26" ht="15.75" customHeight="1">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row>
    <row r="533" spans="1:26" ht="15.75" customHeight="1">
      <c r="A533" s="136"/>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row>
    <row r="534" spans="1:26" ht="15.75" customHeight="1">
      <c r="A534" s="136"/>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row>
    <row r="535" spans="1:26" ht="15.75" customHeight="1">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row>
    <row r="536" spans="1:26" ht="15.75" customHeight="1">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row>
    <row r="537" spans="1:26" ht="15.75" customHeight="1">
      <c r="A537" s="136"/>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row>
    <row r="538" spans="1:26" ht="15.75" customHeight="1">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row>
    <row r="539" spans="1:26" ht="15.75" customHeight="1">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row>
    <row r="540" spans="1:26" ht="15.75" customHeight="1">
      <c r="A540" s="136"/>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row>
    <row r="541" spans="1:26" ht="15.75" customHeight="1">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row>
    <row r="542" spans="1:26" ht="15.75" customHeight="1">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row>
    <row r="543" spans="1:26" ht="15.75" customHeight="1">
      <c r="A543" s="136"/>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row>
    <row r="544" spans="1:26" ht="15.75" customHeight="1">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row>
    <row r="545" spans="1:26" ht="15.75" customHeight="1">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row>
    <row r="546" spans="1:26" ht="15.75" customHeight="1">
      <c r="A546" s="136"/>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row>
    <row r="547" spans="1:26" ht="15.75" customHeight="1">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row>
    <row r="548" spans="1:26" ht="15.75" customHeight="1">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row>
    <row r="549" spans="1:26" ht="15.75" customHeight="1">
      <c r="A549" s="136"/>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row>
    <row r="550" spans="1:26" ht="15.75" customHeight="1">
      <c r="A550" s="136"/>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row>
    <row r="551" spans="1:26" ht="15.75" customHeight="1">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row>
    <row r="552" spans="1:26" ht="15.75" customHeight="1">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row>
    <row r="553" spans="1:26" ht="15.75" customHeight="1">
      <c r="A553" s="136"/>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row>
    <row r="554" spans="1:26" ht="15.75" customHeight="1">
      <c r="A554" s="136"/>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row>
    <row r="555" spans="1:26" ht="15.75" customHeight="1">
      <c r="A555" s="136"/>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row>
    <row r="556" spans="1:26" ht="15.75" customHeight="1">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row>
    <row r="557" spans="1:26" ht="15.75" customHeight="1">
      <c r="A557" s="136"/>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row>
    <row r="558" spans="1:26" ht="15.75" customHeight="1">
      <c r="A558" s="136"/>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row>
    <row r="559" spans="1:26" ht="15.75" customHeight="1">
      <c r="A559" s="136"/>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row>
    <row r="560" spans="1:26" ht="15.75" customHeight="1">
      <c r="A560" s="136"/>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row>
    <row r="561" spans="1:26" ht="15.75" customHeight="1">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row>
    <row r="562" spans="1:26" ht="15.75" customHeight="1">
      <c r="A562" s="136"/>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row>
    <row r="563" spans="1:26" ht="15.75" customHeight="1">
      <c r="A563" s="136"/>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row>
    <row r="564" spans="1:26" ht="15.75" customHeight="1">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row>
    <row r="565" spans="1:26" ht="15.75" customHeight="1">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row>
    <row r="566" spans="1:26" ht="15.75" customHeight="1">
      <c r="A566" s="136"/>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row>
    <row r="567" spans="1:26" ht="15.75" customHeight="1">
      <c r="A567" s="136"/>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row>
    <row r="568" spans="1:26" ht="15.75" customHeight="1">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row>
    <row r="569" spans="1:26" ht="15.75" customHeight="1">
      <c r="A569" s="136"/>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row>
    <row r="570" spans="1:26" ht="15.75" customHeight="1">
      <c r="A570" s="136"/>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row>
    <row r="571" spans="1:26" ht="15.75" customHeight="1">
      <c r="A571" s="136"/>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row>
    <row r="572" spans="1:26" ht="15.75" customHeight="1">
      <c r="A572" s="136"/>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row>
    <row r="573" spans="1:26" ht="15.75" customHeight="1">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row>
    <row r="574" spans="1:26" ht="15.75" customHeight="1">
      <c r="A574" s="136"/>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row>
    <row r="575" spans="1:26" ht="15.75" customHeight="1">
      <c r="A575" s="136"/>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row>
    <row r="576" spans="1:26" ht="15.75" customHeight="1">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row>
    <row r="577" spans="1:26" ht="15.75" customHeight="1">
      <c r="A577" s="136"/>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row>
    <row r="578" spans="1:26" ht="15.75" customHeight="1">
      <c r="A578" s="136"/>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row>
    <row r="579" spans="1:26" ht="15.75" customHeight="1">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row>
    <row r="580" spans="1:26" ht="15.75" customHeight="1">
      <c r="A580" s="136"/>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row>
    <row r="581" spans="1:26" ht="15.75" customHeight="1">
      <c r="A581" s="136"/>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row>
    <row r="582" spans="1:26" ht="15.75" customHeight="1">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row>
    <row r="583" spans="1:26" ht="15.75" customHeight="1">
      <c r="A583" s="136"/>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row>
    <row r="584" spans="1:26" ht="15.75" customHeight="1">
      <c r="A584" s="136"/>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row>
    <row r="585" spans="1:26" ht="15.75" customHeight="1">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row>
    <row r="586" spans="1:26" ht="15.75" customHeight="1">
      <c r="A586" s="136"/>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row>
    <row r="587" spans="1:26" ht="15.75" customHeight="1">
      <c r="A587" s="136"/>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row>
    <row r="588" spans="1:26" ht="15.75" customHeight="1">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row>
    <row r="589" spans="1:26" ht="15.75" customHeight="1">
      <c r="A589" s="136"/>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row>
    <row r="590" spans="1:26" ht="15.75" customHeight="1">
      <c r="A590" s="136"/>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row>
    <row r="591" spans="1:26" ht="15.75" customHeight="1">
      <c r="A591" s="136"/>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row>
    <row r="592" spans="1:26" ht="15.75" customHeight="1">
      <c r="A592" s="136"/>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row>
    <row r="593" spans="1:26" ht="15.75" customHeight="1">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row>
    <row r="594" spans="1:26" ht="15.75" customHeight="1">
      <c r="A594" s="136"/>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row>
    <row r="595" spans="1:26" ht="15.75" customHeight="1">
      <c r="A595" s="136"/>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row>
    <row r="596" spans="1:26" ht="15.75" customHeight="1">
      <c r="A596" s="136"/>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row>
    <row r="597" spans="1:26" ht="15.75" customHeight="1">
      <c r="A597" s="136"/>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row>
    <row r="598" spans="1:26" ht="15.75" customHeight="1">
      <c r="A598" s="136"/>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row>
    <row r="599" spans="1:26" ht="15.75" customHeight="1">
      <c r="A599" s="136"/>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row>
    <row r="600" spans="1:26" ht="15.75" customHeight="1">
      <c r="A600" s="136"/>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row>
    <row r="601" spans="1:26" ht="15.75" customHeight="1">
      <c r="A601" s="136"/>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row>
    <row r="602" spans="1:26" ht="15.75" customHeight="1">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row>
    <row r="603" spans="1:26" ht="15.75" customHeight="1">
      <c r="A603" s="136"/>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row>
    <row r="604" spans="1:26" ht="15.75" customHeight="1">
      <c r="A604" s="136"/>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row>
    <row r="605" spans="1:26" ht="15.75" customHeight="1">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row>
    <row r="606" spans="1:26" ht="15.75" customHeight="1">
      <c r="A606" s="136"/>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row>
    <row r="607" spans="1:26" ht="15.75" customHeight="1">
      <c r="A607" s="136"/>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row>
    <row r="608" spans="1:26" ht="15.75" customHeight="1">
      <c r="A608" s="136"/>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row>
    <row r="609" spans="1:26" ht="15.75" customHeight="1">
      <c r="A609" s="136"/>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row>
    <row r="610" spans="1:26" ht="15.75" customHeight="1">
      <c r="A610" s="136"/>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row>
    <row r="611" spans="1:26" ht="15.75" customHeight="1">
      <c r="A611" s="136"/>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row>
    <row r="612" spans="1:26" ht="15.75" customHeight="1">
      <c r="A612" s="136"/>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row>
    <row r="613" spans="1:26" ht="15.75" customHeight="1">
      <c r="A613" s="136"/>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row>
    <row r="614" spans="1:26" ht="15.75" customHeight="1">
      <c r="A614" s="136"/>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row>
    <row r="615" spans="1:26" ht="15.75" customHeight="1">
      <c r="A615" s="136"/>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row>
    <row r="616" spans="1:26" ht="15.75" customHeight="1">
      <c r="A616" s="136"/>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row>
    <row r="617" spans="1:26" ht="15.75" customHeight="1">
      <c r="A617" s="136"/>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row>
    <row r="618" spans="1:26" ht="15.75" customHeight="1">
      <c r="A618" s="136"/>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row>
    <row r="619" spans="1:26" ht="15.75" customHeight="1">
      <c r="A619" s="136"/>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row>
    <row r="620" spans="1:26" ht="15.75" customHeight="1">
      <c r="A620" s="136"/>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row>
    <row r="621" spans="1:26" ht="15.75" customHeight="1">
      <c r="A621" s="136"/>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row>
    <row r="622" spans="1:26" ht="15.75" customHeight="1">
      <c r="A622" s="136"/>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row>
    <row r="623" spans="1:26" ht="15.75" customHeight="1">
      <c r="A623" s="136"/>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row>
    <row r="624" spans="1:26" ht="15.75" customHeight="1">
      <c r="A624" s="136"/>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row>
    <row r="625" spans="1:26" ht="15.75" customHeight="1">
      <c r="A625" s="136"/>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row>
    <row r="626" spans="1:26" ht="15.75" customHeight="1">
      <c r="A626" s="136"/>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row>
    <row r="627" spans="1:26" ht="15.75" customHeight="1">
      <c r="A627" s="136"/>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row>
    <row r="628" spans="1:26" ht="15.75" customHeight="1">
      <c r="A628" s="136"/>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row>
    <row r="629" spans="1:26" ht="15.75" customHeight="1">
      <c r="A629" s="136"/>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row>
    <row r="630" spans="1:26" ht="15.75" customHeight="1">
      <c r="A630" s="136"/>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row>
    <row r="631" spans="1:26" ht="15.75" customHeight="1">
      <c r="A631" s="136"/>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row>
    <row r="632" spans="1:26" ht="15.75" customHeight="1">
      <c r="A632" s="136"/>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row>
    <row r="633" spans="1:26" ht="15.75" customHeight="1">
      <c r="A633" s="136"/>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row>
    <row r="634" spans="1:26" ht="15.75" customHeight="1">
      <c r="A634" s="136"/>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row>
    <row r="635" spans="1:26" ht="15.75" customHeight="1">
      <c r="A635" s="136"/>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row>
    <row r="636" spans="1:26" ht="15.75" customHeight="1">
      <c r="A636" s="136"/>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row>
    <row r="637" spans="1:26" ht="15.75" customHeight="1">
      <c r="A637" s="136"/>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row>
    <row r="638" spans="1:26" ht="15.75" customHeight="1">
      <c r="A638" s="136"/>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row>
    <row r="639" spans="1:26" ht="15.75" customHeight="1">
      <c r="A639" s="136"/>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row>
    <row r="640" spans="1:26" ht="15.75" customHeight="1">
      <c r="A640" s="136"/>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row>
    <row r="641" spans="1:26" ht="15.75" customHeight="1">
      <c r="A641" s="136"/>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row>
    <row r="642" spans="1:26" ht="15.75" customHeight="1">
      <c r="A642" s="136"/>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row>
    <row r="643" spans="1:26" ht="15.75" customHeight="1">
      <c r="A643" s="136"/>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row>
    <row r="644" spans="1:26" ht="15.75" customHeight="1">
      <c r="A644" s="136"/>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row>
    <row r="645" spans="1:26" ht="15.75" customHeight="1">
      <c r="A645" s="136"/>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row>
    <row r="646" spans="1:26" ht="15.75" customHeight="1">
      <c r="A646" s="136"/>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row>
    <row r="647" spans="1:26" ht="15.75" customHeight="1">
      <c r="A647" s="136"/>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row>
    <row r="648" spans="1:26" ht="15.75" customHeight="1">
      <c r="A648" s="136"/>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row>
    <row r="649" spans="1:26" ht="15.75" customHeight="1">
      <c r="A649" s="136"/>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row>
    <row r="650" spans="1:26" ht="15.75" customHeight="1">
      <c r="A650" s="136"/>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row>
    <row r="651" spans="1:26" ht="15.75" customHeight="1">
      <c r="A651" s="136"/>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row>
    <row r="652" spans="1:26" ht="15.75" customHeight="1">
      <c r="A652" s="136"/>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row>
    <row r="653" spans="1:26" ht="15.75" customHeight="1">
      <c r="A653" s="136"/>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row>
    <row r="654" spans="1:26" ht="15.75" customHeight="1">
      <c r="A654" s="136"/>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row>
    <row r="655" spans="1:26" ht="15.75" customHeight="1">
      <c r="A655" s="136"/>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row>
    <row r="656" spans="1:26" ht="15.75" customHeight="1">
      <c r="A656" s="136"/>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row>
    <row r="657" spans="1:26" ht="15.75" customHeight="1">
      <c r="A657" s="136"/>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row>
    <row r="658" spans="1:26" ht="15.75" customHeight="1">
      <c r="A658" s="136"/>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row>
    <row r="659" spans="1:26" ht="15.75" customHeight="1">
      <c r="A659" s="136"/>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row>
    <row r="660" spans="1:26" ht="15.75" customHeight="1">
      <c r="A660" s="136"/>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row>
    <row r="661" spans="1:26" ht="15.75" customHeight="1">
      <c r="A661" s="136"/>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row>
    <row r="662" spans="1:26" ht="15.75" customHeight="1">
      <c r="A662" s="136"/>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row>
    <row r="663" spans="1:26" ht="15.75" customHeight="1">
      <c r="A663" s="136"/>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row>
    <row r="664" spans="1:26" ht="15.75" customHeight="1">
      <c r="A664" s="136"/>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row>
    <row r="665" spans="1:26" ht="15.75" customHeight="1">
      <c r="A665" s="136"/>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row>
    <row r="666" spans="1:26" ht="15.75" customHeight="1">
      <c r="A666" s="136"/>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row>
    <row r="667" spans="1:26" ht="15.75" customHeight="1">
      <c r="A667" s="136"/>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row>
    <row r="668" spans="1:26" ht="15.75" customHeight="1">
      <c r="A668" s="136"/>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row>
    <row r="669" spans="1:26" ht="15.75" customHeight="1">
      <c r="A669" s="136"/>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row>
    <row r="670" spans="1:26" ht="15.75" customHeight="1">
      <c r="A670" s="136"/>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row>
    <row r="671" spans="1:26" ht="15.75" customHeight="1">
      <c r="A671" s="136"/>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row>
    <row r="672" spans="1:26" ht="15.75" customHeight="1">
      <c r="A672" s="136"/>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row>
    <row r="673" spans="1:26" ht="15.75" customHeight="1">
      <c r="A673" s="136"/>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row>
    <row r="674" spans="1:26" ht="15.75" customHeight="1">
      <c r="A674" s="136"/>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row>
    <row r="675" spans="1:26" ht="15.75" customHeight="1">
      <c r="A675" s="136"/>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row>
    <row r="676" spans="1:26" ht="15.75" customHeight="1">
      <c r="A676" s="136"/>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row>
    <row r="677" spans="1:26" ht="15.75" customHeight="1">
      <c r="A677" s="136"/>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row>
    <row r="678" spans="1:26" ht="15.75" customHeight="1">
      <c r="A678" s="136"/>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row>
    <row r="679" spans="1:26" ht="15.75" customHeight="1">
      <c r="A679" s="136"/>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row>
    <row r="680" spans="1:26" ht="15.75" customHeight="1">
      <c r="A680" s="136"/>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row>
    <row r="681" spans="1:26" ht="15.75" customHeight="1">
      <c r="A681" s="136"/>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row>
    <row r="682" spans="1:26" ht="15.75" customHeight="1">
      <c r="A682" s="136"/>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row>
    <row r="683" spans="1:26" ht="15.75" customHeight="1">
      <c r="A683" s="136"/>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row>
    <row r="684" spans="1:26" ht="15.75" customHeight="1">
      <c r="A684" s="136"/>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row>
    <row r="685" spans="1:26" ht="15.75" customHeight="1">
      <c r="A685" s="136"/>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row>
    <row r="686" spans="1:26" ht="15.75" customHeight="1">
      <c r="A686" s="136"/>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row>
    <row r="687" spans="1:26" ht="15.75" customHeight="1">
      <c r="A687" s="136"/>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row>
    <row r="688" spans="1:26" ht="15.75" customHeight="1">
      <c r="A688" s="136"/>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row>
    <row r="689" spans="1:26" ht="15.75" customHeight="1">
      <c r="A689" s="136"/>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row>
    <row r="690" spans="1:26" ht="15.75" customHeight="1">
      <c r="A690" s="136"/>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row>
    <row r="691" spans="1:26" ht="15.75" customHeight="1">
      <c r="A691" s="136"/>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row>
    <row r="692" spans="1:26" ht="15.75" customHeight="1">
      <c r="A692" s="136"/>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row>
    <row r="693" spans="1:26" ht="15.75" customHeight="1">
      <c r="A693" s="136"/>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row>
    <row r="694" spans="1:26" ht="15.75" customHeight="1">
      <c r="A694" s="136"/>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row>
    <row r="695" spans="1:26" ht="15.75" customHeight="1">
      <c r="A695" s="136"/>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row>
    <row r="696" spans="1:26" ht="15.75" customHeight="1">
      <c r="A696" s="136"/>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row>
    <row r="697" spans="1:26" ht="15.75" customHeight="1">
      <c r="A697" s="136"/>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row>
    <row r="698" spans="1:26" ht="15.75" customHeight="1">
      <c r="A698" s="136"/>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row>
    <row r="699" spans="1:26" ht="15.75" customHeight="1">
      <c r="A699" s="136"/>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row>
    <row r="700" spans="1:26" ht="15.75" customHeight="1">
      <c r="A700" s="136"/>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row>
    <row r="701" spans="1:26" ht="15.75" customHeight="1">
      <c r="A701" s="136"/>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row>
    <row r="702" spans="1:26" ht="15.75" customHeight="1">
      <c r="A702" s="136"/>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row>
    <row r="703" spans="1:26" ht="15.75" customHeight="1">
      <c r="A703" s="136"/>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row>
    <row r="704" spans="1:26" ht="15.75" customHeight="1">
      <c r="A704" s="136"/>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row>
    <row r="705" spans="1:26" ht="15.75" customHeight="1">
      <c r="A705" s="136"/>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row>
    <row r="706" spans="1:26" ht="15.75" customHeight="1">
      <c r="A706" s="136"/>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row>
    <row r="707" spans="1:26" ht="15.75" customHeight="1">
      <c r="A707" s="136"/>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row>
    <row r="708" spans="1:26" ht="15.75" customHeight="1">
      <c r="A708" s="136"/>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row>
    <row r="709" spans="1:26" ht="15.75" customHeight="1">
      <c r="A709" s="136"/>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row>
    <row r="710" spans="1:26" ht="15.75" customHeight="1">
      <c r="A710" s="136"/>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row>
    <row r="711" spans="1:26" ht="15.75" customHeight="1">
      <c r="A711" s="136"/>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row>
    <row r="712" spans="1:26" ht="15.75" customHeight="1">
      <c r="A712" s="136"/>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row>
    <row r="713" spans="1:26" ht="15.75" customHeight="1">
      <c r="A713" s="136"/>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row>
    <row r="714" spans="1:26" ht="15.75" customHeight="1">
      <c r="A714" s="136"/>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row>
    <row r="715" spans="1:26" ht="15.75" customHeight="1">
      <c r="A715" s="136"/>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row>
    <row r="716" spans="1:26" ht="15.75" customHeight="1">
      <c r="A716" s="136"/>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row>
    <row r="717" spans="1:26" ht="15.75" customHeight="1">
      <c r="A717" s="136"/>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row>
    <row r="718" spans="1:26" ht="15.75" customHeight="1">
      <c r="A718" s="136"/>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row>
    <row r="719" spans="1:26" ht="15.75" customHeight="1">
      <c r="A719" s="136"/>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row>
    <row r="720" spans="1:26" ht="15.75" customHeight="1">
      <c r="A720" s="136"/>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row>
    <row r="721" spans="1:26" ht="15.75" customHeight="1">
      <c r="A721" s="136"/>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row>
    <row r="722" spans="1:26" ht="15.75" customHeight="1">
      <c r="A722" s="136"/>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row>
    <row r="723" spans="1:26" ht="15.75" customHeight="1">
      <c r="A723" s="136"/>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row>
    <row r="724" spans="1:26" ht="15.75" customHeight="1">
      <c r="A724" s="136"/>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row>
    <row r="725" spans="1:26" ht="15.75" customHeight="1">
      <c r="A725" s="136"/>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row>
    <row r="726" spans="1:26" ht="15.75" customHeight="1">
      <c r="A726" s="136"/>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row>
    <row r="727" spans="1:26" ht="15.75" customHeight="1">
      <c r="A727" s="136"/>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row>
    <row r="728" spans="1:26" ht="15.75" customHeight="1">
      <c r="A728" s="136"/>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row>
    <row r="729" spans="1:26" ht="15.75" customHeight="1">
      <c r="A729" s="136"/>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row>
    <row r="730" spans="1:26" ht="15.75" customHeight="1">
      <c r="A730" s="136"/>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row>
    <row r="731" spans="1:26" ht="15.75" customHeight="1">
      <c r="A731" s="136"/>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row>
    <row r="732" spans="1:26" ht="15.75" customHeight="1">
      <c r="A732" s="136"/>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row>
    <row r="733" spans="1:26" ht="15.75" customHeight="1">
      <c r="A733" s="136"/>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row>
    <row r="734" spans="1:26" ht="15.75" customHeight="1">
      <c r="A734" s="136"/>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row>
    <row r="735" spans="1:26" ht="15.75" customHeight="1">
      <c r="A735" s="136"/>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row>
    <row r="736" spans="1:26" ht="15.75" customHeight="1">
      <c r="A736" s="136"/>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row>
    <row r="737" spans="1:26" ht="15.75" customHeight="1">
      <c r="A737" s="136"/>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row>
    <row r="738" spans="1:26" ht="15.75" customHeight="1">
      <c r="A738" s="136"/>
      <c r="B738" s="136"/>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row>
    <row r="739" spans="1:26" ht="15.75" customHeight="1">
      <c r="A739" s="136"/>
      <c r="B739" s="136"/>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row>
    <row r="740" spans="1:26" ht="15.75" customHeight="1">
      <c r="A740" s="136"/>
      <c r="B740" s="136"/>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row>
    <row r="741" spans="1:26" ht="15.75" customHeight="1">
      <c r="A741" s="136"/>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row>
    <row r="742" spans="1:26" ht="15.75" customHeight="1">
      <c r="A742" s="136"/>
      <c r="B742" s="136"/>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row>
    <row r="743" spans="1:26" ht="15.75" customHeight="1">
      <c r="A743" s="136"/>
      <c r="B743" s="136"/>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row>
    <row r="744" spans="1:26" ht="15.75" customHeight="1">
      <c r="A744" s="136"/>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row>
    <row r="745" spans="1:26" ht="15.75" customHeight="1">
      <c r="A745" s="136"/>
      <c r="B745" s="136"/>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row>
    <row r="746" spans="1:26" ht="15.75" customHeight="1">
      <c r="A746" s="136"/>
      <c r="B746" s="136"/>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row>
    <row r="747" spans="1:26" ht="15.75" customHeight="1">
      <c r="A747" s="136"/>
      <c r="B747" s="136"/>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row>
    <row r="748" spans="1:26" ht="15.75" customHeight="1">
      <c r="A748" s="136"/>
      <c r="B748" s="136"/>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row>
    <row r="749" spans="1:26" ht="15.75" customHeight="1">
      <c r="A749" s="136"/>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row>
    <row r="750" spans="1:26" ht="15.75" customHeight="1">
      <c r="A750" s="136"/>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row>
    <row r="751" spans="1:26" ht="15.75" customHeight="1">
      <c r="A751" s="136"/>
      <c r="B751" s="136"/>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row>
    <row r="752" spans="1:26" ht="15.75" customHeight="1">
      <c r="A752" s="136"/>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row>
    <row r="753" spans="1:26" ht="15.75" customHeight="1">
      <c r="A753" s="136"/>
      <c r="B753" s="136"/>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row>
    <row r="754" spans="1:26" ht="15.75" customHeight="1">
      <c r="A754" s="136"/>
      <c r="B754" s="136"/>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row>
    <row r="755" spans="1:26" ht="15.75" customHeight="1">
      <c r="A755" s="136"/>
      <c r="B755" s="136"/>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row>
    <row r="756" spans="1:26" ht="15.75" customHeight="1">
      <c r="A756" s="136"/>
      <c r="B756" s="136"/>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row>
    <row r="757" spans="1:26" ht="15.75" customHeight="1">
      <c r="A757" s="136"/>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row>
    <row r="758" spans="1:26" ht="15.75" customHeight="1">
      <c r="A758" s="136"/>
      <c r="B758" s="136"/>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row>
    <row r="759" spans="1:26" ht="15.75" customHeight="1">
      <c r="A759" s="136"/>
      <c r="B759" s="136"/>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row>
    <row r="760" spans="1:26" ht="15.75" customHeight="1">
      <c r="A760" s="136"/>
      <c r="B760" s="136"/>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row>
    <row r="761" spans="1:26" ht="15.75" customHeight="1">
      <c r="A761" s="136"/>
      <c r="B761" s="136"/>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row>
    <row r="762" spans="1:26" ht="15.75" customHeight="1">
      <c r="A762" s="136"/>
      <c r="B762" s="136"/>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row>
    <row r="763" spans="1:26" ht="15.75" customHeight="1">
      <c r="A763" s="136"/>
      <c r="B763" s="136"/>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row>
    <row r="764" spans="1:26" ht="15.75" customHeight="1">
      <c r="A764" s="136"/>
      <c r="B764" s="136"/>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row>
    <row r="765" spans="1:26" ht="15.75" customHeight="1">
      <c r="A765" s="136"/>
      <c r="B765" s="136"/>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row>
    <row r="766" spans="1:26" ht="15.75" customHeight="1">
      <c r="A766" s="136"/>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row>
    <row r="767" spans="1:26" ht="15.75" customHeight="1">
      <c r="A767" s="136"/>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row>
    <row r="768" spans="1:26" ht="15.75" customHeight="1">
      <c r="A768" s="136"/>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row>
    <row r="769" spans="1:26" ht="15.75" customHeight="1">
      <c r="A769" s="136"/>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row>
    <row r="770" spans="1:26" ht="15.75" customHeight="1">
      <c r="A770" s="136"/>
      <c r="B770" s="136"/>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row>
    <row r="771" spans="1:26" ht="15.75" customHeight="1">
      <c r="A771" s="136"/>
      <c r="B771" s="136"/>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row>
    <row r="772" spans="1:26" ht="15.75" customHeight="1">
      <c r="A772" s="136"/>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row>
    <row r="773" spans="1:26" ht="15.75" customHeight="1">
      <c r="A773" s="136"/>
      <c r="B773" s="136"/>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row>
    <row r="774" spans="1:26" ht="15.75" customHeight="1">
      <c r="A774" s="136"/>
      <c r="B774" s="136"/>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row>
    <row r="775" spans="1:26" ht="15.75" customHeight="1">
      <c r="A775" s="136"/>
      <c r="B775" s="136"/>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row>
    <row r="776" spans="1:26" ht="15.75" customHeight="1">
      <c r="A776" s="136"/>
      <c r="B776" s="136"/>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row>
    <row r="777" spans="1:26" ht="15.75" customHeight="1">
      <c r="A777" s="136"/>
      <c r="B777" s="136"/>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row>
    <row r="778" spans="1:26" ht="15.75" customHeight="1">
      <c r="A778" s="136"/>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row>
    <row r="779" spans="1:26" ht="15.75" customHeight="1">
      <c r="A779" s="136"/>
      <c r="B779" s="136"/>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row>
    <row r="780" spans="1:26" ht="15.75" customHeight="1">
      <c r="A780" s="136"/>
      <c r="B780" s="136"/>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row>
    <row r="781" spans="1:26" ht="15.75" customHeight="1">
      <c r="A781" s="136"/>
      <c r="B781" s="136"/>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row>
    <row r="782" spans="1:26" ht="15.75" customHeight="1">
      <c r="A782" s="136"/>
      <c r="B782" s="136"/>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row>
    <row r="783" spans="1:26" ht="15.75" customHeight="1">
      <c r="A783" s="136"/>
      <c r="B783" s="136"/>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row>
    <row r="784" spans="1:26" ht="15.75" customHeight="1">
      <c r="A784" s="136"/>
      <c r="B784" s="136"/>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row>
    <row r="785" spans="1:26" ht="15.75" customHeight="1">
      <c r="A785" s="136"/>
      <c r="B785" s="136"/>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row>
    <row r="786" spans="1:26" ht="15.75" customHeight="1">
      <c r="A786" s="136"/>
      <c r="B786" s="136"/>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row>
    <row r="787" spans="1:26" ht="15.75" customHeight="1">
      <c r="A787" s="136"/>
      <c r="B787" s="136"/>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row>
    <row r="788" spans="1:26" ht="15.75" customHeight="1">
      <c r="A788" s="136"/>
      <c r="B788" s="136"/>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row>
    <row r="789" spans="1:26" ht="15.75" customHeight="1">
      <c r="A789" s="136"/>
      <c r="B789" s="136"/>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row>
    <row r="790" spans="1:26" ht="15.75" customHeight="1">
      <c r="A790" s="136"/>
      <c r="B790" s="136"/>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row>
    <row r="791" spans="1:26" ht="15.75" customHeight="1">
      <c r="A791" s="136"/>
      <c r="B791" s="136"/>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row>
    <row r="792" spans="1:26" ht="15.75" customHeight="1">
      <c r="A792" s="136"/>
      <c r="B792" s="136"/>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row>
    <row r="793" spans="1:26" ht="15.75" customHeight="1">
      <c r="A793" s="136"/>
      <c r="B793" s="136"/>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row>
    <row r="794" spans="1:26" ht="15.75" customHeight="1">
      <c r="A794" s="136"/>
      <c r="B794" s="136"/>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row>
    <row r="795" spans="1:26" ht="15.75" customHeight="1">
      <c r="A795" s="136"/>
      <c r="B795" s="136"/>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row>
    <row r="796" spans="1:26" ht="15.75" customHeight="1">
      <c r="A796" s="136"/>
      <c r="B796" s="136"/>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row>
    <row r="797" spans="1:26" ht="15.75" customHeight="1">
      <c r="A797" s="136"/>
      <c r="B797" s="136"/>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row>
    <row r="798" spans="1:26" ht="15.75" customHeight="1">
      <c r="A798" s="136"/>
      <c r="B798" s="136"/>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row>
    <row r="799" spans="1:26" ht="15.75" customHeight="1">
      <c r="A799" s="136"/>
      <c r="B799" s="136"/>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row>
    <row r="800" spans="1:26" ht="15.75" customHeight="1">
      <c r="A800" s="136"/>
      <c r="B800" s="136"/>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row>
    <row r="801" spans="1:26" ht="15.75" customHeight="1">
      <c r="A801" s="136"/>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row>
    <row r="802" spans="1:26" ht="15.75" customHeight="1">
      <c r="A802" s="136"/>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row>
    <row r="803" spans="1:26" ht="15.75" customHeight="1">
      <c r="A803" s="136"/>
      <c r="B803" s="136"/>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row>
    <row r="804" spans="1:26" ht="15.75" customHeight="1">
      <c r="A804" s="136"/>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row>
    <row r="805" spans="1:26" ht="15.75" customHeight="1">
      <c r="A805" s="136"/>
      <c r="B805" s="136"/>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row>
    <row r="806" spans="1:26" ht="15.75" customHeight="1">
      <c r="A806" s="136"/>
      <c r="B806" s="136"/>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row>
    <row r="807" spans="1:26" ht="15.75" customHeight="1">
      <c r="A807" s="136"/>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row>
    <row r="808" spans="1:26" ht="15.75" customHeight="1">
      <c r="A808" s="136"/>
      <c r="B808" s="136"/>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row>
    <row r="809" spans="1:26" ht="15.75" customHeight="1">
      <c r="A809" s="136"/>
      <c r="B809" s="136"/>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row>
    <row r="810" spans="1:26" ht="15.75" customHeight="1">
      <c r="A810" s="136"/>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row>
    <row r="811" spans="1:26" ht="15.75" customHeight="1">
      <c r="A811" s="136"/>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row>
    <row r="812" spans="1:26" ht="15.75" customHeight="1">
      <c r="A812" s="136"/>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row>
    <row r="813" spans="1:26" ht="15.75" customHeight="1">
      <c r="A813" s="136"/>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row>
    <row r="814" spans="1:26" ht="15.75" customHeight="1">
      <c r="A814" s="136"/>
      <c r="B814" s="136"/>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row>
    <row r="815" spans="1:26" ht="15.75" customHeight="1">
      <c r="A815" s="136"/>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row>
    <row r="816" spans="1:26" ht="15.75" customHeight="1">
      <c r="A816" s="136"/>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row>
    <row r="817" spans="1:26" ht="15.75" customHeight="1">
      <c r="A817" s="136"/>
      <c r="B817" s="136"/>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row>
    <row r="818" spans="1:26" ht="15.75" customHeight="1">
      <c r="A818" s="136"/>
      <c r="B818" s="136"/>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row>
    <row r="819" spans="1:26" ht="15.75" customHeight="1">
      <c r="A819" s="136"/>
      <c r="B819" s="136"/>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row>
    <row r="820" spans="1:26" ht="15.75" customHeight="1">
      <c r="A820" s="136"/>
      <c r="B820" s="136"/>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row>
    <row r="821" spans="1:26" ht="15.75" customHeight="1">
      <c r="A821" s="136"/>
      <c r="B821" s="136"/>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row>
    <row r="822" spans="1:26" ht="15.75" customHeight="1">
      <c r="A822" s="136"/>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row>
    <row r="823" spans="1:26" ht="15.75" customHeight="1">
      <c r="A823" s="136"/>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row>
    <row r="824" spans="1:26" ht="15.75" customHeight="1">
      <c r="A824" s="136"/>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row>
    <row r="825" spans="1:26" ht="15.75" customHeight="1">
      <c r="A825" s="136"/>
      <c r="B825" s="136"/>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row>
    <row r="826" spans="1:26" ht="15.75" customHeight="1">
      <c r="A826" s="136"/>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row>
    <row r="827" spans="1:26" ht="15.75" customHeight="1">
      <c r="A827" s="136"/>
      <c r="B827" s="136"/>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row>
    <row r="828" spans="1:26" ht="15.75" customHeight="1">
      <c r="A828" s="136"/>
      <c r="B828" s="136"/>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row>
    <row r="829" spans="1:26" ht="15.75" customHeight="1">
      <c r="A829" s="136"/>
      <c r="B829" s="136"/>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row>
    <row r="830" spans="1:26" ht="15.75" customHeight="1">
      <c r="A830" s="136"/>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row>
    <row r="831" spans="1:26" ht="15.75" customHeight="1">
      <c r="A831" s="136"/>
      <c r="B831" s="136"/>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row>
    <row r="832" spans="1:26" ht="15.75" customHeight="1">
      <c r="A832" s="136"/>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row>
    <row r="833" spans="1:26" ht="15.75" customHeight="1">
      <c r="A833" s="136"/>
      <c r="B833" s="136"/>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row>
    <row r="834" spans="1:26" ht="15.75" customHeight="1">
      <c r="A834" s="136"/>
      <c r="B834" s="136"/>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row>
    <row r="835" spans="1:26" ht="15.75" customHeight="1">
      <c r="A835" s="136"/>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row>
    <row r="836" spans="1:26" ht="15.75" customHeight="1">
      <c r="A836" s="136"/>
      <c r="B836" s="136"/>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row>
    <row r="837" spans="1:26" ht="15.75" customHeight="1">
      <c r="A837" s="136"/>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row>
    <row r="838" spans="1:26" ht="15.75" customHeight="1">
      <c r="A838" s="136"/>
      <c r="B838" s="136"/>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row>
    <row r="839" spans="1:26" ht="15.75" customHeight="1">
      <c r="A839" s="136"/>
      <c r="B839" s="136"/>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row>
    <row r="840" spans="1:26" ht="15.75" customHeight="1">
      <c r="A840" s="136"/>
      <c r="B840" s="136"/>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row>
    <row r="841" spans="1:26" ht="15.75" customHeight="1">
      <c r="A841" s="136"/>
      <c r="B841" s="136"/>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row>
    <row r="842" spans="1:26" ht="15.75" customHeight="1">
      <c r="A842" s="136"/>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row>
    <row r="843" spans="1:26" ht="15.75" customHeight="1">
      <c r="A843" s="136"/>
      <c r="B843" s="136"/>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row>
    <row r="844" spans="1:26" ht="15.75" customHeight="1">
      <c r="A844" s="136"/>
      <c r="B844" s="136"/>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row>
    <row r="845" spans="1:26" ht="15.75" customHeight="1">
      <c r="A845" s="136"/>
      <c r="B845" s="136"/>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row>
    <row r="846" spans="1:26" ht="15.75" customHeight="1">
      <c r="A846" s="136"/>
      <c r="B846" s="136"/>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row>
    <row r="847" spans="1:26" ht="15.75" customHeight="1">
      <c r="A847" s="136"/>
      <c r="B847" s="136"/>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row>
    <row r="848" spans="1:26" ht="15.75" customHeight="1">
      <c r="A848" s="136"/>
      <c r="B848" s="136"/>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row>
    <row r="849" spans="1:26" ht="15.75" customHeight="1">
      <c r="A849" s="136"/>
      <c r="B849" s="136"/>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row>
    <row r="850" spans="1:26" ht="15.75" customHeight="1">
      <c r="A850" s="136"/>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row>
    <row r="851" spans="1:26" ht="15.75" customHeight="1">
      <c r="A851" s="136"/>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row>
    <row r="852" spans="1:26" ht="15.75" customHeight="1">
      <c r="A852" s="136"/>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row>
    <row r="853" spans="1:26" ht="15.75" customHeight="1">
      <c r="A853" s="136"/>
      <c r="B853" s="136"/>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row>
    <row r="854" spans="1:26" ht="15.75" customHeight="1">
      <c r="A854" s="136"/>
      <c r="B854" s="136"/>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row>
    <row r="855" spans="1:26" ht="15.75" customHeight="1">
      <c r="A855" s="136"/>
      <c r="B855" s="136"/>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row>
    <row r="856" spans="1:26" ht="15.75" customHeight="1">
      <c r="A856" s="136"/>
      <c r="B856" s="136"/>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row>
    <row r="857" spans="1:26" ht="15.75" customHeight="1">
      <c r="A857" s="136"/>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row>
    <row r="858" spans="1:26" ht="15.75" customHeight="1">
      <c r="A858" s="136"/>
      <c r="B858" s="136"/>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row>
    <row r="859" spans="1:26" ht="15.75" customHeight="1">
      <c r="A859" s="136"/>
      <c r="B859" s="136"/>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row>
    <row r="860" spans="1:26" ht="15.75" customHeight="1">
      <c r="A860" s="136"/>
      <c r="B860" s="136"/>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row>
    <row r="861" spans="1:26" ht="15.75" customHeight="1">
      <c r="A861" s="136"/>
      <c r="B861" s="136"/>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row>
    <row r="862" spans="1:26" ht="15.75" customHeight="1">
      <c r="A862" s="136"/>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row>
    <row r="863" spans="1:26" ht="15.75" customHeight="1">
      <c r="A863" s="136"/>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row>
    <row r="864" spans="1:26" ht="15.75" customHeight="1">
      <c r="A864" s="136"/>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row>
    <row r="865" spans="1:26" ht="15.75" customHeight="1">
      <c r="A865" s="136"/>
      <c r="B865" s="136"/>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row>
    <row r="866" spans="1:26" ht="15.75" customHeight="1">
      <c r="A866" s="136"/>
      <c r="B866" s="136"/>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row>
    <row r="867" spans="1:26" ht="15.75" customHeight="1">
      <c r="A867" s="136"/>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row>
    <row r="868" spans="1:26" ht="15.75" customHeight="1">
      <c r="A868" s="136"/>
      <c r="B868" s="136"/>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row>
    <row r="869" spans="1:26" ht="15.75" customHeight="1">
      <c r="A869" s="136"/>
      <c r="B869" s="136"/>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row>
    <row r="870" spans="1:26" ht="15.75" customHeight="1">
      <c r="A870" s="136"/>
      <c r="B870" s="136"/>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row>
    <row r="871" spans="1:26" ht="15.75" customHeight="1">
      <c r="A871" s="136"/>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row>
    <row r="872" spans="1:26" ht="15.75" customHeight="1">
      <c r="A872" s="136"/>
      <c r="B872" s="136"/>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row>
    <row r="873" spans="1:26" ht="15.75" customHeight="1">
      <c r="A873" s="136"/>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row>
    <row r="874" spans="1:26" ht="15.75" customHeight="1">
      <c r="A874" s="136"/>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row>
    <row r="875" spans="1:26" ht="15.75" customHeight="1">
      <c r="A875" s="136"/>
      <c r="B875" s="136"/>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row>
    <row r="876" spans="1:26" ht="15.75" customHeight="1">
      <c r="A876" s="136"/>
      <c r="B876" s="136"/>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row>
    <row r="877" spans="1:26" ht="15.75" customHeight="1">
      <c r="A877" s="136"/>
      <c r="B877" s="136"/>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row>
    <row r="878" spans="1:26" ht="15.75" customHeight="1">
      <c r="A878" s="136"/>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row>
    <row r="879" spans="1:26" ht="15.75" customHeight="1">
      <c r="A879" s="136"/>
      <c r="B879" s="136"/>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row>
    <row r="880" spans="1:26" ht="15.75" customHeight="1">
      <c r="A880" s="136"/>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row>
    <row r="881" spans="1:26" ht="15.75" customHeight="1">
      <c r="A881" s="136"/>
      <c r="B881" s="136"/>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row>
    <row r="882" spans="1:26" ht="15.75" customHeight="1">
      <c r="A882" s="136"/>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row>
    <row r="883" spans="1:26" ht="15.75" customHeight="1">
      <c r="A883" s="136"/>
      <c r="B883" s="136"/>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row>
    <row r="884" spans="1:26" ht="15.75" customHeight="1">
      <c r="A884" s="136"/>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row>
    <row r="885" spans="1:26" ht="15.75" customHeight="1">
      <c r="A885" s="136"/>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row>
    <row r="886" spans="1:26" ht="15.75" customHeight="1">
      <c r="A886" s="136"/>
      <c r="B886" s="136"/>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row>
    <row r="887" spans="1:26" ht="15.75" customHeight="1">
      <c r="A887" s="136"/>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row>
    <row r="888" spans="1:26" ht="15.75" customHeight="1">
      <c r="A888" s="136"/>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row>
    <row r="889" spans="1:26" ht="15.75" customHeight="1">
      <c r="A889" s="136"/>
      <c r="B889" s="136"/>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row>
    <row r="890" spans="1:26" ht="15.75" customHeight="1">
      <c r="A890" s="136"/>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row>
    <row r="891" spans="1:26" ht="15.75" customHeight="1">
      <c r="A891" s="136"/>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row>
    <row r="892" spans="1:26" ht="15.75" customHeight="1">
      <c r="A892" s="136"/>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row>
    <row r="893" spans="1:26" ht="15.75" customHeight="1">
      <c r="A893" s="136"/>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row>
    <row r="894" spans="1:26" ht="15.75" customHeight="1">
      <c r="A894" s="136"/>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row>
    <row r="895" spans="1:26" ht="15.75" customHeight="1">
      <c r="A895" s="136"/>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row>
    <row r="896" spans="1:26" ht="15.75" customHeight="1">
      <c r="A896" s="136"/>
      <c r="B896" s="136"/>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row>
    <row r="897" spans="1:26" ht="15.75" customHeight="1">
      <c r="A897" s="136"/>
      <c r="B897" s="136"/>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row>
    <row r="898" spans="1:26" ht="15.75" customHeight="1">
      <c r="A898" s="136"/>
      <c r="B898" s="136"/>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row>
    <row r="899" spans="1:26" ht="15.75" customHeight="1">
      <c r="A899" s="136"/>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row>
    <row r="900" spans="1:26" ht="15.75" customHeight="1">
      <c r="A900" s="136"/>
      <c r="B900" s="136"/>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row>
    <row r="901" spans="1:26" ht="15.75" customHeight="1">
      <c r="A901" s="136"/>
      <c r="B901" s="136"/>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row>
    <row r="902" spans="1:26" ht="15.75" customHeight="1">
      <c r="A902" s="136"/>
      <c r="B902" s="136"/>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row>
    <row r="903" spans="1:26" ht="15.75" customHeight="1">
      <c r="A903" s="136"/>
      <c r="B903" s="136"/>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row>
    <row r="904" spans="1:26" ht="15.75" customHeight="1">
      <c r="A904" s="136"/>
      <c r="B904" s="136"/>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row>
    <row r="905" spans="1:26" ht="15.75" customHeight="1">
      <c r="A905" s="136"/>
      <c r="B905" s="136"/>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row>
    <row r="906" spans="1:26" ht="15.75" customHeight="1">
      <c r="A906" s="136"/>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row>
    <row r="907" spans="1:26" ht="15.75" customHeight="1">
      <c r="A907" s="136"/>
      <c r="B907" s="136"/>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row>
    <row r="908" spans="1:26" ht="15.75" customHeight="1">
      <c r="A908" s="136"/>
      <c r="B908" s="136"/>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row>
    <row r="909" spans="1:26" ht="15.75" customHeight="1">
      <c r="A909" s="136"/>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row>
    <row r="910" spans="1:26" ht="15.75" customHeight="1">
      <c r="A910" s="136"/>
      <c r="B910" s="136"/>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row>
    <row r="911" spans="1:26" ht="15.75" customHeight="1">
      <c r="A911" s="136"/>
      <c r="B911" s="136"/>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row>
    <row r="912" spans="1:26" ht="15.75" customHeight="1">
      <c r="A912" s="136"/>
      <c r="B912" s="136"/>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row>
    <row r="913" spans="1:26" ht="15.75" customHeight="1">
      <c r="A913" s="136"/>
      <c r="B913" s="136"/>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row>
    <row r="914" spans="1:26" ht="15.75" customHeight="1">
      <c r="A914" s="136"/>
      <c r="B914" s="136"/>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row>
    <row r="915" spans="1:26" ht="15.75" customHeight="1">
      <c r="A915" s="136"/>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row>
    <row r="916" spans="1:26" ht="15.75" customHeight="1">
      <c r="A916" s="136"/>
      <c r="B916" s="136"/>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row>
    <row r="917" spans="1:26" ht="15.75" customHeight="1">
      <c r="A917" s="136"/>
      <c r="B917" s="136"/>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row>
    <row r="918" spans="1:26" ht="15.75" customHeight="1">
      <c r="A918" s="136"/>
      <c r="B918" s="136"/>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row>
    <row r="919" spans="1:26" ht="15.75" customHeight="1">
      <c r="A919" s="136"/>
      <c r="B919" s="136"/>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row>
    <row r="920" spans="1:26" ht="15.75" customHeight="1">
      <c r="A920" s="136"/>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row>
    <row r="921" spans="1:26" ht="15.75" customHeight="1">
      <c r="A921" s="136"/>
      <c r="B921" s="136"/>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row>
    <row r="922" spans="1:26" ht="15.75" customHeight="1">
      <c r="A922" s="136"/>
      <c r="B922" s="136"/>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row>
    <row r="923" spans="1:26" ht="15.75" customHeight="1">
      <c r="A923" s="136"/>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row>
    <row r="924" spans="1:26" ht="15.75" customHeight="1">
      <c r="A924" s="136"/>
      <c r="B924" s="136"/>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row>
    <row r="925" spans="1:26" ht="15.75" customHeight="1">
      <c r="A925" s="136"/>
      <c r="B925" s="136"/>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row>
    <row r="926" spans="1:26" ht="15.75" customHeight="1">
      <c r="A926" s="136"/>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row>
    <row r="927" spans="1:26" ht="15.75" customHeight="1">
      <c r="A927" s="136"/>
      <c r="B927" s="136"/>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row>
    <row r="928" spans="1:26" ht="15.75" customHeight="1">
      <c r="A928" s="136"/>
      <c r="B928" s="136"/>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row>
    <row r="929" spans="1:26" ht="15.75" customHeight="1">
      <c r="A929" s="136"/>
      <c r="B929" s="136"/>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row>
    <row r="930" spans="1:26" ht="15.75" customHeight="1">
      <c r="A930" s="136"/>
      <c r="B930" s="136"/>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row>
    <row r="931" spans="1:26" ht="15.75" customHeight="1">
      <c r="A931" s="136"/>
      <c r="B931" s="136"/>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row>
    <row r="932" spans="1:26" ht="15.75" customHeight="1">
      <c r="A932" s="136"/>
      <c r="B932" s="136"/>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row>
    <row r="933" spans="1:26" ht="15.75" customHeight="1">
      <c r="A933" s="136"/>
      <c r="B933" s="136"/>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row>
    <row r="934" spans="1:26" ht="15.75" customHeight="1">
      <c r="A934" s="136"/>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row>
    <row r="935" spans="1:26" ht="15.75" customHeight="1">
      <c r="A935" s="136"/>
      <c r="B935" s="136"/>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row>
    <row r="936" spans="1:26" ht="15.75" customHeight="1">
      <c r="A936" s="136"/>
      <c r="B936" s="136"/>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row>
    <row r="937" spans="1:26" ht="15.75" customHeight="1">
      <c r="A937" s="136"/>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row>
    <row r="938" spans="1:26" ht="15.75" customHeight="1">
      <c r="A938" s="136"/>
      <c r="B938" s="136"/>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row>
    <row r="939" spans="1:26" ht="15.75" customHeight="1">
      <c r="A939" s="136"/>
      <c r="B939" s="136"/>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row>
    <row r="940" spans="1:26" ht="15.75" customHeight="1">
      <c r="A940" s="136"/>
      <c r="B940" s="136"/>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row>
    <row r="941" spans="1:26" ht="15.75" customHeight="1">
      <c r="A941" s="136"/>
      <c r="B941" s="136"/>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row>
    <row r="942" spans="1:26" ht="15.75" customHeight="1">
      <c r="A942" s="136"/>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row>
    <row r="943" spans="1:26" ht="15.75" customHeight="1">
      <c r="A943" s="136"/>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row>
    <row r="944" spans="1:26" ht="15.75" customHeight="1">
      <c r="A944" s="136"/>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row>
    <row r="945" spans="1:26" ht="15.75" customHeight="1">
      <c r="A945" s="136"/>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row>
    <row r="946" spans="1:26" ht="15.75" customHeight="1">
      <c r="A946" s="136"/>
      <c r="B946" s="136"/>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row>
    <row r="947" spans="1:26" ht="15.75" customHeight="1">
      <c r="A947" s="136"/>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row>
    <row r="948" spans="1:26" ht="15.75" customHeight="1">
      <c r="A948" s="136"/>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row>
    <row r="949" spans="1:26" ht="15.75" customHeight="1">
      <c r="A949" s="136"/>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row>
    <row r="950" spans="1:26" ht="15.75" customHeight="1">
      <c r="A950" s="136"/>
      <c r="B950" s="136"/>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row>
    <row r="951" spans="1:26" ht="15.75" customHeight="1">
      <c r="A951" s="136"/>
      <c r="B951" s="136"/>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row>
    <row r="952" spans="1:26" ht="15.75" customHeight="1">
      <c r="A952" s="136"/>
      <c r="B952" s="136"/>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row>
    <row r="953" spans="1:26" ht="15.75" customHeight="1">
      <c r="A953" s="136"/>
      <c r="B953" s="136"/>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row>
    <row r="954" spans="1:26" ht="15.75" customHeight="1">
      <c r="A954" s="136"/>
      <c r="B954" s="136"/>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row>
    <row r="955" spans="1:26" ht="15.75" customHeight="1">
      <c r="A955" s="136"/>
      <c r="B955" s="136"/>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row>
    <row r="956" spans="1:26" ht="15.75" customHeight="1">
      <c r="A956" s="136"/>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row>
    <row r="957" spans="1:26" ht="15.75" customHeight="1">
      <c r="A957" s="136"/>
      <c r="B957" s="136"/>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row>
    <row r="958" spans="1:26" ht="15.75" customHeight="1">
      <c r="A958" s="136"/>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row>
    <row r="959" spans="1:26" ht="15.75" customHeight="1">
      <c r="A959" s="136"/>
      <c r="B959" s="136"/>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row>
    <row r="960" spans="1:26" ht="15.75" customHeight="1">
      <c r="A960" s="136"/>
      <c r="B960" s="136"/>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row>
    <row r="961" spans="1:26" ht="15.75" customHeight="1">
      <c r="A961" s="136"/>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row>
    <row r="962" spans="1:26" ht="15.75" customHeight="1">
      <c r="A962" s="136"/>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row>
    <row r="963" spans="1:26" ht="15.75" customHeight="1">
      <c r="A963" s="136"/>
      <c r="B963" s="136"/>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row>
    <row r="964" spans="1:26" ht="15.75" customHeight="1">
      <c r="A964" s="136"/>
      <c r="B964" s="136"/>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row>
    <row r="965" spans="1:26" ht="15.75" customHeight="1">
      <c r="A965" s="136"/>
      <c r="B965" s="136"/>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row>
    <row r="966" spans="1:26" ht="15.75" customHeight="1">
      <c r="A966" s="136"/>
      <c r="B966" s="136"/>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row>
    <row r="967" spans="1:26" ht="15.75" customHeight="1">
      <c r="A967" s="136"/>
      <c r="B967" s="136"/>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row>
    <row r="968" spans="1:26" ht="15.75" customHeight="1">
      <c r="A968" s="136"/>
      <c r="B968" s="136"/>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row>
    <row r="969" spans="1:26" ht="15.75" customHeight="1">
      <c r="A969" s="136"/>
      <c r="B969" s="136"/>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row>
    <row r="970" spans="1:26" ht="15.75" customHeight="1">
      <c r="A970" s="136"/>
      <c r="B970" s="136"/>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row>
    <row r="971" spans="1:26" ht="15.75" customHeight="1">
      <c r="A971" s="136"/>
      <c r="B971" s="136"/>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row>
    <row r="972" spans="1:26" ht="15.75" customHeight="1">
      <c r="A972" s="136"/>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row>
    <row r="973" spans="1:26" ht="15.75" customHeight="1">
      <c r="A973" s="136"/>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row>
    <row r="974" spans="1:26" ht="15.75" customHeight="1">
      <c r="A974" s="136"/>
      <c r="B974" s="136"/>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row>
    <row r="975" spans="1:26" ht="15.75" customHeight="1">
      <c r="A975" s="136"/>
      <c r="B975" s="136"/>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row>
    <row r="976" spans="1:26" ht="15.75" customHeight="1">
      <c r="A976" s="136"/>
      <c r="B976" s="136"/>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row>
    <row r="977" spans="1:26" ht="15.75" customHeight="1">
      <c r="A977" s="136"/>
      <c r="B977" s="136"/>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row>
    <row r="978" spans="1:26" ht="15.75" customHeight="1">
      <c r="A978" s="136"/>
      <c r="B978" s="136"/>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row>
    <row r="979" spans="1:26" ht="15.75" customHeight="1">
      <c r="A979" s="136"/>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row>
    <row r="980" spans="1:26" ht="15.75" customHeight="1">
      <c r="A980" s="136"/>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row>
    <row r="981" spans="1:26" ht="15.75" customHeight="1">
      <c r="A981" s="136"/>
      <c r="B981" s="136"/>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row>
    <row r="982" spans="1:26" ht="15.75" customHeight="1">
      <c r="A982" s="136"/>
      <c r="B982" s="136"/>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row>
    <row r="983" spans="1:26" ht="15.75" customHeight="1">
      <c r="A983" s="136"/>
      <c r="B983" s="136"/>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row>
    <row r="984" spans="1:26" ht="15.75" customHeight="1">
      <c r="A984" s="136"/>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row>
    <row r="985" spans="1:26" ht="15.75" customHeight="1">
      <c r="A985" s="136"/>
      <c r="B985" s="136"/>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row>
    <row r="986" spans="1:26" ht="15.75" customHeight="1">
      <c r="A986" s="136"/>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row>
    <row r="987" spans="1:26" ht="15.75" customHeight="1">
      <c r="A987" s="136"/>
      <c r="B987" s="136"/>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row>
    <row r="988" spans="1:26" ht="15.75" customHeight="1">
      <c r="A988" s="136"/>
      <c r="B988" s="136"/>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row>
    <row r="989" spans="1:26" ht="15.75" customHeight="1">
      <c r="A989" s="136"/>
      <c r="B989" s="136"/>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row>
    <row r="990" spans="1:26" ht="15.75" customHeight="1">
      <c r="A990" s="136"/>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row>
    <row r="991" spans="1:26" ht="15.75" customHeight="1">
      <c r="A991" s="136"/>
      <c r="B991" s="136"/>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row>
    <row r="992" spans="1:26" ht="15.75" customHeight="1">
      <c r="A992" s="136"/>
      <c r="B992" s="136"/>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row>
    <row r="993" spans="1:26" ht="15.75" customHeight="1">
      <c r="A993" s="136"/>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row>
    <row r="994" spans="1:26" ht="15.75" customHeight="1">
      <c r="A994" s="136"/>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row>
    <row r="995" spans="1:26" ht="15.75" customHeight="1">
      <c r="A995" s="136"/>
      <c r="B995" s="136"/>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row>
    <row r="996" spans="1:26" ht="15.75" customHeight="1">
      <c r="A996" s="136"/>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row>
    <row r="997" spans="1:26" ht="15.75" customHeight="1">
      <c r="A997" s="136"/>
      <c r="B997" s="136"/>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row>
    <row r="998" spans="1:26" ht="15.75" customHeight="1">
      <c r="A998" s="136"/>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row>
    <row r="999" spans="1:26" ht="15.75" customHeight="1">
      <c r="A999" s="136"/>
      <c r="B999" s="136"/>
      <c r="C999" s="136"/>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row>
    <row r="1000" spans="1:26" ht="15.75" customHeight="1">
      <c r="A1000" s="136"/>
      <c r="B1000" s="136"/>
      <c r="C1000" s="136"/>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row>
  </sheetData>
  <mergeCells count="15">
    <mergeCell ref="D35:E35"/>
    <mergeCell ref="I35:J35"/>
    <mergeCell ref="A1:M1"/>
    <mergeCell ref="A3:M3"/>
    <mergeCell ref="A6:M6"/>
    <mergeCell ref="A8:M8"/>
    <mergeCell ref="C21:D21"/>
    <mergeCell ref="G21:H21"/>
    <mergeCell ref="B24:M24"/>
    <mergeCell ref="E26:F26"/>
    <mergeCell ref="E27:F27"/>
    <mergeCell ref="E28:F28"/>
    <mergeCell ref="B30:M30"/>
    <mergeCell ref="D34:E34"/>
    <mergeCell ref="I34:J34"/>
  </mergeCells>
  <printOptions horizontalCentered="1"/>
  <pageMargins left="0.39370078740157483" right="0.39370078740157483" top="0.39370078740157483" bottom="0.39370078740157483" header="0" footer="0"/>
  <pageSetup orientation="portrait"/>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showGridLines="0" topLeftCell="A13" workbookViewId="0">
      <selection activeCell="J24" sqref="J24"/>
    </sheetView>
  </sheetViews>
  <sheetFormatPr defaultColWidth="14.42578125" defaultRowHeight="15" customHeight="1"/>
  <cols>
    <col min="1" max="12" width="11.42578125" customWidth="1"/>
    <col min="13" max="26" width="10.7109375" customWidth="1"/>
  </cols>
  <sheetData>
    <row r="1" spans="1:26" ht="14.45">
      <c r="A1" s="136"/>
      <c r="B1" s="136"/>
      <c r="C1" s="136"/>
      <c r="D1" s="136"/>
      <c r="E1" s="136"/>
      <c r="F1" s="136"/>
      <c r="G1" s="136"/>
      <c r="H1" s="136"/>
      <c r="I1" s="136"/>
      <c r="J1" s="136"/>
      <c r="K1" s="136"/>
      <c r="L1" s="136"/>
      <c r="M1" s="136"/>
      <c r="N1" s="136"/>
      <c r="O1" s="136"/>
      <c r="P1" s="136"/>
      <c r="Q1" s="136"/>
      <c r="R1" s="136"/>
      <c r="S1" s="136"/>
      <c r="T1" s="136"/>
      <c r="U1" s="136"/>
      <c r="V1" s="136"/>
      <c r="W1" s="136"/>
      <c r="X1" s="136"/>
      <c r="Y1" s="136"/>
      <c r="Z1" s="136"/>
    </row>
    <row r="2" spans="1:26" ht="18">
      <c r="A2" s="136"/>
      <c r="B2" s="136"/>
      <c r="C2" s="136"/>
      <c r="D2" s="136"/>
      <c r="E2" s="136"/>
      <c r="F2" s="136"/>
      <c r="G2" s="136"/>
      <c r="H2" s="136"/>
      <c r="I2" s="136"/>
      <c r="J2" s="136"/>
      <c r="K2" s="136"/>
      <c r="L2" s="3"/>
      <c r="M2" s="136"/>
      <c r="N2" s="136"/>
      <c r="O2" s="136"/>
      <c r="P2" s="136"/>
      <c r="Q2" s="136"/>
      <c r="R2" s="136"/>
      <c r="S2" s="136"/>
      <c r="T2" s="136"/>
      <c r="U2" s="136"/>
      <c r="V2" s="136"/>
      <c r="W2" s="136"/>
      <c r="X2" s="136"/>
      <c r="Y2" s="136"/>
      <c r="Z2" s="136"/>
    </row>
    <row r="3" spans="1:26" ht="14.45">
      <c r="A3" s="4"/>
      <c r="B3" s="136"/>
      <c r="C3" s="136"/>
      <c r="D3" s="136"/>
      <c r="E3" s="136"/>
      <c r="F3" s="136"/>
      <c r="G3" s="136"/>
      <c r="H3" s="136"/>
      <c r="I3" s="136"/>
      <c r="J3" s="136"/>
      <c r="K3" s="136"/>
      <c r="L3" s="136"/>
      <c r="M3" s="136"/>
      <c r="N3" s="136"/>
      <c r="O3" s="136"/>
      <c r="P3" s="136"/>
      <c r="Q3" s="136"/>
      <c r="R3" s="136"/>
      <c r="S3" s="136"/>
      <c r="T3" s="136"/>
      <c r="U3" s="136"/>
      <c r="V3" s="136"/>
      <c r="W3" s="136"/>
      <c r="X3" s="136"/>
      <c r="Y3" s="136"/>
      <c r="Z3" s="136"/>
    </row>
    <row r="4" spans="1:26" ht="14.45">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row>
    <row r="5" spans="1:26" ht="14.45">
      <c r="A5" s="136"/>
      <c r="B5" s="136"/>
      <c r="C5" s="136"/>
      <c r="D5" s="136"/>
      <c r="E5" s="136"/>
      <c r="F5" s="136"/>
      <c r="G5" s="136"/>
      <c r="H5" s="136"/>
      <c r="I5" s="136"/>
      <c r="J5" s="136"/>
      <c r="K5" s="136"/>
      <c r="L5" s="136"/>
      <c r="M5" s="136"/>
      <c r="N5" s="136"/>
      <c r="O5" s="136"/>
      <c r="P5" s="136"/>
      <c r="Q5" s="136"/>
      <c r="R5" s="136"/>
      <c r="S5" s="136"/>
      <c r="T5" s="136"/>
      <c r="U5" s="136"/>
      <c r="V5" s="136"/>
      <c r="W5" s="136"/>
      <c r="X5" s="136"/>
      <c r="Y5" s="136"/>
      <c r="Z5" s="136"/>
    </row>
    <row r="6" spans="1:26" ht="14.45">
      <c r="A6" s="136"/>
      <c r="B6" s="136"/>
      <c r="C6" s="136"/>
      <c r="D6" s="136"/>
      <c r="E6" s="136"/>
      <c r="F6" s="136"/>
      <c r="G6" s="136"/>
      <c r="H6" s="136"/>
      <c r="I6" s="136"/>
      <c r="J6" s="136"/>
      <c r="K6" s="136"/>
      <c r="L6" s="136"/>
      <c r="M6" s="136"/>
      <c r="N6" s="136"/>
      <c r="O6" s="136"/>
      <c r="P6" s="136"/>
      <c r="Q6" s="136"/>
      <c r="R6" s="136"/>
      <c r="S6" s="136"/>
      <c r="T6" s="136"/>
      <c r="U6" s="136"/>
      <c r="V6" s="136"/>
      <c r="W6" s="136"/>
      <c r="X6" s="136"/>
      <c r="Y6" s="136"/>
      <c r="Z6" s="136"/>
    </row>
    <row r="7" spans="1:26" ht="14.45">
      <c r="A7" s="136"/>
      <c r="B7" s="136"/>
      <c r="C7" s="136"/>
      <c r="D7" s="136"/>
      <c r="E7" s="136"/>
      <c r="F7" s="136"/>
      <c r="G7" s="136"/>
      <c r="H7" s="136"/>
      <c r="I7" s="136"/>
      <c r="J7" s="136"/>
      <c r="K7" s="136"/>
      <c r="L7" s="136"/>
      <c r="M7" s="136"/>
      <c r="N7" s="136"/>
      <c r="O7" s="136"/>
      <c r="P7" s="136"/>
      <c r="Q7" s="136"/>
      <c r="R7" s="136"/>
      <c r="S7" s="136"/>
      <c r="T7" s="136"/>
      <c r="U7" s="136"/>
      <c r="V7" s="136"/>
      <c r="W7" s="136"/>
      <c r="X7" s="136"/>
      <c r="Y7" s="136"/>
      <c r="Z7" s="136"/>
    </row>
    <row r="8" spans="1:26" ht="14.45">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23.45">
      <c r="A9" s="136"/>
      <c r="B9" s="136"/>
      <c r="C9" s="136"/>
      <c r="D9" s="136"/>
      <c r="E9" s="136"/>
      <c r="F9" s="209"/>
      <c r="G9" s="252"/>
      <c r="H9" s="136"/>
      <c r="I9" s="136"/>
      <c r="J9" s="136"/>
      <c r="K9" s="136"/>
      <c r="L9" s="136"/>
      <c r="M9" s="136"/>
      <c r="N9" s="136"/>
      <c r="O9" s="136"/>
      <c r="P9" s="136"/>
      <c r="Q9" s="136"/>
      <c r="R9" s="136"/>
      <c r="S9" s="136"/>
      <c r="T9" s="136"/>
      <c r="U9" s="136"/>
      <c r="V9" s="136"/>
      <c r="W9" s="136"/>
      <c r="X9" s="136"/>
      <c r="Y9" s="136"/>
      <c r="Z9" s="136"/>
    </row>
    <row r="10" spans="1:26" ht="14.45">
      <c r="A10" s="136"/>
      <c r="B10" s="136"/>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row>
    <row r="11" spans="1:26" ht="24.75" customHeight="1">
      <c r="A11" s="136"/>
      <c r="B11" s="136"/>
      <c r="C11" s="136"/>
      <c r="D11" s="136"/>
      <c r="E11" s="136"/>
      <c r="F11" s="222" t="s">
        <v>83</v>
      </c>
      <c r="G11" s="252"/>
      <c r="H11" s="223" t="s">
        <v>84</v>
      </c>
      <c r="I11" s="252"/>
      <c r="J11" s="252"/>
      <c r="K11" s="252"/>
      <c r="L11" s="252"/>
      <c r="M11" s="136"/>
      <c r="N11" s="136"/>
      <c r="O11" s="136"/>
      <c r="P11" s="136"/>
      <c r="Q11" s="136"/>
      <c r="R11" s="136"/>
      <c r="S11" s="136"/>
      <c r="T11" s="136"/>
      <c r="U11" s="136"/>
      <c r="V11" s="136"/>
      <c r="W11" s="136"/>
      <c r="X11" s="136"/>
      <c r="Y11" s="136"/>
      <c r="Z11" s="136"/>
    </row>
    <row r="12" spans="1:26" ht="24.75" customHeight="1">
      <c r="A12" s="136"/>
      <c r="B12" s="136"/>
      <c r="C12" s="136"/>
      <c r="D12" s="136"/>
      <c r="E12" s="136"/>
      <c r="F12" s="143"/>
      <c r="G12" s="143"/>
      <c r="H12" s="143"/>
      <c r="I12" s="216"/>
      <c r="J12" s="252"/>
      <c r="K12" s="252"/>
      <c r="L12" s="252"/>
      <c r="M12" s="136"/>
      <c r="N12" s="136"/>
      <c r="O12" s="136"/>
      <c r="P12" s="136"/>
      <c r="Q12" s="136"/>
      <c r="R12" s="136"/>
      <c r="S12" s="136"/>
      <c r="T12" s="136"/>
      <c r="U12" s="136"/>
      <c r="V12" s="136"/>
      <c r="W12" s="136"/>
      <c r="X12" s="136"/>
      <c r="Y12" s="136"/>
      <c r="Z12" s="136"/>
    </row>
    <row r="13" spans="1:26" ht="24.75" customHeight="1">
      <c r="A13" s="136"/>
      <c r="B13" s="136"/>
      <c r="C13" s="136"/>
      <c r="D13" s="136"/>
      <c r="E13" s="136"/>
      <c r="F13" s="218" t="s">
        <v>85</v>
      </c>
      <c r="G13" s="252"/>
      <c r="H13" s="252"/>
      <c r="I13" s="220"/>
      <c r="J13" s="252"/>
      <c r="K13" s="252"/>
      <c r="L13" s="252"/>
      <c r="M13" s="136"/>
      <c r="N13" s="136"/>
      <c r="O13" s="136"/>
      <c r="P13" s="136"/>
      <c r="Q13" s="136"/>
      <c r="R13" s="136"/>
      <c r="S13" s="136"/>
      <c r="T13" s="136"/>
      <c r="U13" s="136"/>
      <c r="V13" s="136"/>
      <c r="W13" s="136"/>
      <c r="X13" s="136"/>
      <c r="Y13" s="136"/>
      <c r="Z13" s="136"/>
    </row>
    <row r="14" spans="1:26" ht="24.75" customHeight="1">
      <c r="A14" s="136"/>
      <c r="B14" s="136"/>
      <c r="C14" s="136"/>
      <c r="D14" s="136"/>
      <c r="E14" s="136"/>
      <c r="F14" s="143"/>
      <c r="G14" s="143"/>
      <c r="H14" s="143"/>
      <c r="I14" s="216"/>
      <c r="J14" s="252"/>
      <c r="K14" s="252"/>
      <c r="L14" s="252"/>
      <c r="M14" s="136"/>
      <c r="N14" s="136"/>
      <c r="O14" s="136"/>
      <c r="P14" s="136"/>
      <c r="Q14" s="136"/>
      <c r="R14" s="136"/>
      <c r="S14" s="136"/>
      <c r="T14" s="136"/>
      <c r="U14" s="136"/>
      <c r="V14" s="136"/>
      <c r="W14" s="136"/>
      <c r="X14" s="136"/>
      <c r="Y14" s="136"/>
      <c r="Z14" s="136"/>
    </row>
    <row r="15" spans="1:26" ht="24.75" customHeight="1">
      <c r="A15" s="136"/>
      <c r="B15" s="136"/>
      <c r="C15" s="136"/>
      <c r="D15" s="136"/>
      <c r="E15" s="136"/>
      <c r="F15" s="218" t="s">
        <v>86</v>
      </c>
      <c r="G15" s="252"/>
      <c r="H15" s="252"/>
      <c r="I15" s="220" t="s">
        <v>87</v>
      </c>
      <c r="J15" s="252"/>
      <c r="K15" s="252"/>
      <c r="L15" s="252"/>
      <c r="M15" s="136"/>
      <c r="N15" s="136"/>
      <c r="O15" s="136"/>
      <c r="P15" s="136"/>
      <c r="Q15" s="136"/>
      <c r="R15" s="136"/>
      <c r="S15" s="136"/>
      <c r="T15" s="136"/>
      <c r="U15" s="136"/>
      <c r="V15" s="136"/>
      <c r="W15" s="136"/>
      <c r="X15" s="136"/>
      <c r="Y15" s="136"/>
      <c r="Z15" s="136"/>
    </row>
    <row r="16" spans="1:26" ht="24.75" customHeight="1">
      <c r="A16" s="136"/>
      <c r="B16" s="136"/>
      <c r="C16" s="136"/>
      <c r="D16" s="136"/>
      <c r="E16" s="136"/>
      <c r="F16" s="218" t="s">
        <v>88</v>
      </c>
      <c r="G16" s="252"/>
      <c r="H16" s="252"/>
      <c r="I16" s="220" t="s">
        <v>89</v>
      </c>
      <c r="J16" s="252"/>
      <c r="K16" s="252"/>
      <c r="L16" s="252"/>
      <c r="M16" s="136"/>
      <c r="N16" s="136"/>
      <c r="O16" s="136"/>
      <c r="P16" s="136"/>
      <c r="Q16" s="136"/>
      <c r="R16" s="136"/>
      <c r="S16" s="136"/>
      <c r="T16" s="136"/>
      <c r="U16" s="136"/>
      <c r="V16" s="136"/>
      <c r="W16" s="136"/>
      <c r="X16" s="136"/>
      <c r="Y16" s="136"/>
      <c r="Z16" s="136"/>
    </row>
    <row r="17" spans="1:26" ht="24.75" customHeight="1">
      <c r="A17" s="136"/>
      <c r="B17" s="136"/>
      <c r="C17" s="136"/>
      <c r="D17" s="136"/>
      <c r="E17" s="136"/>
      <c r="F17" s="143"/>
      <c r="G17" s="143"/>
      <c r="H17" s="143"/>
      <c r="I17" s="216"/>
      <c r="J17" s="252"/>
      <c r="K17" s="252"/>
      <c r="L17" s="252"/>
      <c r="M17" s="136"/>
      <c r="N17" s="136"/>
      <c r="O17" s="136"/>
      <c r="P17" s="136"/>
      <c r="Q17" s="136"/>
      <c r="R17" s="136"/>
      <c r="S17" s="136"/>
      <c r="T17" s="136"/>
      <c r="U17" s="136"/>
      <c r="V17" s="136"/>
      <c r="W17" s="136"/>
      <c r="X17" s="136"/>
      <c r="Y17" s="136"/>
      <c r="Z17" s="136"/>
    </row>
    <row r="18" spans="1:26" ht="24.75" customHeight="1">
      <c r="A18" s="136"/>
      <c r="B18" s="136"/>
      <c r="C18" s="136"/>
      <c r="D18" s="136"/>
      <c r="E18" s="136"/>
      <c r="F18" s="218" t="s">
        <v>90</v>
      </c>
      <c r="G18" s="252"/>
      <c r="H18" s="252"/>
      <c r="I18" s="220" t="s">
        <v>91</v>
      </c>
      <c r="J18" s="252"/>
      <c r="K18" s="252"/>
      <c r="L18" s="252"/>
      <c r="M18" s="136"/>
      <c r="N18" s="136"/>
      <c r="O18" s="136"/>
      <c r="P18" s="136"/>
      <c r="Q18" s="136"/>
      <c r="R18" s="136"/>
      <c r="S18" s="136"/>
      <c r="T18" s="136"/>
      <c r="U18" s="136"/>
      <c r="V18" s="136"/>
      <c r="W18" s="136"/>
      <c r="X18" s="136"/>
      <c r="Y18" s="136"/>
      <c r="Z18" s="136"/>
    </row>
    <row r="19" spans="1:26" ht="24.75" customHeight="1">
      <c r="A19" s="136"/>
      <c r="B19" s="136"/>
      <c r="C19" s="136"/>
      <c r="D19" s="136"/>
      <c r="E19" s="136"/>
      <c r="F19" s="218" t="s">
        <v>88</v>
      </c>
      <c r="G19" s="252"/>
      <c r="H19" s="252"/>
      <c r="I19" s="220" t="s">
        <v>89</v>
      </c>
      <c r="J19" s="252"/>
      <c r="K19" s="252"/>
      <c r="L19" s="252"/>
      <c r="M19" s="136"/>
      <c r="N19" s="136"/>
      <c r="O19" s="136"/>
      <c r="P19" s="136"/>
      <c r="Q19" s="136"/>
      <c r="R19" s="136"/>
      <c r="S19" s="136"/>
      <c r="T19" s="136"/>
      <c r="U19" s="136"/>
      <c r="V19" s="136"/>
      <c r="W19" s="136"/>
      <c r="X19" s="136"/>
      <c r="Y19" s="136"/>
      <c r="Z19" s="136"/>
    </row>
    <row r="20" spans="1:26" ht="24.75" customHeight="1">
      <c r="A20" s="136"/>
      <c r="B20" s="136"/>
      <c r="C20" s="136"/>
      <c r="D20" s="136"/>
      <c r="E20" s="136"/>
      <c r="F20" s="218" t="s">
        <v>92</v>
      </c>
      <c r="G20" s="252"/>
      <c r="H20" s="252"/>
      <c r="I20" s="221">
        <v>25502346</v>
      </c>
      <c r="J20" s="252"/>
      <c r="K20" s="252"/>
      <c r="L20" s="252"/>
      <c r="M20" s="136"/>
      <c r="N20" s="136"/>
      <c r="O20" s="136"/>
      <c r="P20" s="136"/>
      <c r="Q20" s="136"/>
      <c r="R20" s="136"/>
      <c r="S20" s="136"/>
      <c r="T20" s="136"/>
      <c r="U20" s="136"/>
      <c r="V20" s="136"/>
      <c r="W20" s="136"/>
      <c r="X20" s="136"/>
      <c r="Y20" s="136"/>
      <c r="Z20" s="136"/>
    </row>
    <row r="21" spans="1:26" ht="24.75" customHeight="1">
      <c r="A21" s="136"/>
      <c r="B21" s="136"/>
      <c r="C21" s="136"/>
      <c r="D21" s="136"/>
      <c r="E21" s="136"/>
      <c r="F21" s="218" t="s">
        <v>93</v>
      </c>
      <c r="G21" s="252"/>
      <c r="H21" s="252"/>
      <c r="I21" s="219" t="s">
        <v>94</v>
      </c>
      <c r="J21" s="252"/>
      <c r="K21" s="252"/>
      <c r="L21" s="252"/>
      <c r="M21" s="136"/>
      <c r="N21" s="136"/>
      <c r="O21" s="136"/>
      <c r="P21" s="136"/>
      <c r="Q21" s="136"/>
      <c r="R21" s="136"/>
      <c r="S21" s="136"/>
      <c r="T21" s="136"/>
      <c r="U21" s="136"/>
      <c r="V21" s="136"/>
      <c r="W21" s="136"/>
      <c r="X21" s="136"/>
      <c r="Y21" s="136"/>
      <c r="Z21" s="136"/>
    </row>
    <row r="22" spans="1:26" ht="24.75" customHeight="1">
      <c r="A22" s="136"/>
      <c r="B22" s="136"/>
      <c r="C22" s="136"/>
      <c r="D22" s="136"/>
      <c r="E22" s="136"/>
      <c r="F22" s="136"/>
      <c r="G22" s="154"/>
      <c r="H22" s="136"/>
      <c r="I22" s="136"/>
      <c r="J22" s="136"/>
      <c r="K22" s="136"/>
      <c r="L22" s="136"/>
      <c r="M22" s="136"/>
      <c r="N22" s="136"/>
      <c r="O22" s="136"/>
      <c r="P22" s="136"/>
      <c r="Q22" s="136"/>
      <c r="R22" s="136"/>
      <c r="S22" s="136"/>
      <c r="T22" s="136"/>
      <c r="U22" s="136"/>
      <c r="V22" s="136"/>
      <c r="W22" s="136"/>
      <c r="X22" s="136"/>
      <c r="Y22" s="136"/>
      <c r="Z22" s="136"/>
    </row>
    <row r="23" spans="1:26" ht="24.75" customHeight="1">
      <c r="A23" s="136"/>
      <c r="B23" s="136"/>
      <c r="C23" s="136"/>
      <c r="D23" s="136"/>
      <c r="E23" s="136"/>
      <c r="F23" s="218" t="s">
        <v>95</v>
      </c>
      <c r="G23" s="252"/>
      <c r="H23" s="252"/>
      <c r="I23" s="252"/>
      <c r="J23" s="220">
        <v>2023</v>
      </c>
      <c r="K23" s="252"/>
      <c r="L23" s="252"/>
      <c r="M23" s="136"/>
      <c r="N23" s="136"/>
      <c r="O23" s="136"/>
      <c r="P23" s="136"/>
      <c r="Q23" s="136"/>
      <c r="R23" s="136"/>
      <c r="S23" s="136"/>
      <c r="T23" s="136"/>
      <c r="U23" s="136"/>
      <c r="V23" s="136"/>
      <c r="W23" s="136"/>
      <c r="X23" s="136"/>
      <c r="Y23" s="136"/>
      <c r="Z23" s="136"/>
    </row>
    <row r="24" spans="1:26" ht="15.75" customHeight="1">
      <c r="A24" s="136"/>
      <c r="B24" s="136"/>
      <c r="C24" s="136"/>
      <c r="D24" s="136"/>
      <c r="E24" s="136"/>
      <c r="F24" s="136"/>
      <c r="G24" s="136"/>
      <c r="H24" s="136"/>
      <c r="I24" s="136"/>
      <c r="J24" s="136"/>
      <c r="K24" s="146"/>
      <c r="L24" s="136"/>
      <c r="M24" s="136"/>
      <c r="N24" s="136"/>
      <c r="O24" s="136"/>
      <c r="P24" s="136"/>
      <c r="Q24" s="136"/>
      <c r="R24" s="136"/>
      <c r="S24" s="136"/>
      <c r="T24" s="136"/>
      <c r="U24" s="136"/>
      <c r="V24" s="136"/>
      <c r="W24" s="136"/>
      <c r="X24" s="136"/>
      <c r="Y24" s="136"/>
      <c r="Z24" s="136"/>
    </row>
    <row r="25" spans="1:26" ht="15.75" customHeight="1">
      <c r="A25" s="136"/>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row>
    <row r="26" spans="1:26" ht="15.75" customHeight="1">
      <c r="A26" s="136"/>
      <c r="B26" s="13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row>
    <row r="27" spans="1:26" ht="15.75" customHeight="1">
      <c r="A27" s="136"/>
      <c r="B27" s="136"/>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row>
    <row r="28" spans="1:26" ht="15.75" customHeight="1">
      <c r="A28" s="136"/>
      <c r="B28" s="136"/>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row>
    <row r="29" spans="1:26" ht="15.75" customHeight="1">
      <c r="A29" s="136"/>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row>
    <row r="30" spans="1:26" ht="15.75" customHeight="1">
      <c r="A30" s="136"/>
      <c r="B30" s="136"/>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row>
    <row r="31" spans="1:26" ht="15.75" customHeight="1">
      <c r="A31" s="136"/>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row>
    <row r="32" spans="1:26" ht="15.75" customHeight="1">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row>
    <row r="33" spans="1:26" ht="15.75" customHeight="1">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row>
    <row r="34" spans="1:26" ht="15.75" customHeight="1">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row>
    <row r="35" spans="1:26" ht="15.75" customHeight="1">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row>
    <row r="36" spans="1:26" ht="15.75" customHeight="1">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row>
    <row r="37" spans="1:26" ht="15.75" customHeight="1">
      <c r="A37" s="13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row>
    <row r="38" spans="1:26" ht="15.75" customHeight="1">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row>
    <row r="39" spans="1:26" ht="15.75" customHeight="1">
      <c r="A39" s="136"/>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row>
    <row r="40" spans="1:26" ht="15.75" customHeight="1">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row>
    <row r="41" spans="1:26" ht="15.75" customHeight="1">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row>
    <row r="42" spans="1:26" ht="15.75" customHeight="1">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row>
    <row r="43" spans="1:26" ht="15.75" customHeight="1">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row>
    <row r="44" spans="1:26" ht="15.75" customHeight="1">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row>
    <row r="45" spans="1:26" ht="15.75" customHeight="1">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row>
    <row r="46" spans="1:26" ht="15.75" customHeight="1">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row>
    <row r="47" spans="1:26" ht="15.75" customHeight="1">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row>
    <row r="48" spans="1:26" ht="15.75" customHeight="1">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row>
    <row r="49" spans="1:26" ht="15.75" customHeight="1">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row>
    <row r="50" spans="1:26" ht="15.75" customHeight="1">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row>
    <row r="51" spans="1:26" ht="15.75" customHeight="1">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row>
    <row r="52" spans="1:26" ht="15.75" customHeight="1">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row>
    <row r="53" spans="1:26" ht="15.75" customHeight="1">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row>
    <row r="54" spans="1:26" ht="15.75" customHeight="1">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row>
    <row r="55" spans="1:26" ht="15.75" customHeight="1">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row>
    <row r="56" spans="1:26" ht="15.75" customHeight="1">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row>
    <row r="57" spans="1:26" ht="15.75" customHeight="1">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row>
    <row r="58" spans="1:26" ht="15.75" customHeight="1">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row>
    <row r="59" spans="1:26" ht="15.75" customHeight="1">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row>
    <row r="60" spans="1:26" ht="15.75" customHeight="1">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row>
    <row r="61" spans="1:26" ht="15.75" customHeight="1">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row>
    <row r="62" spans="1:26" ht="15.75" customHeight="1">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row>
    <row r="63" spans="1:26" ht="15.75" customHeight="1">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row>
    <row r="64" spans="1:26" ht="15.75" customHeight="1">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row>
    <row r="65" spans="1:26" ht="15.75" customHeight="1">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row>
    <row r="66" spans="1:26" ht="15.75" customHeight="1">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row>
    <row r="67" spans="1:26" ht="15.75" customHeight="1">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row>
    <row r="68" spans="1:26" ht="15.75" customHeight="1">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row>
    <row r="69" spans="1:26" ht="15.75" customHeight="1">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row>
    <row r="70" spans="1:26" ht="15.75" customHeight="1">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row>
    <row r="71" spans="1:26" ht="15.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row>
    <row r="72" spans="1:26" ht="15.75" customHeight="1">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row>
    <row r="73" spans="1:26" ht="15.75" customHeight="1">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row>
    <row r="74" spans="1:26" ht="15.75" customHeight="1">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row>
    <row r="75" spans="1:26" ht="15.75" customHeight="1">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row>
    <row r="76" spans="1:26" ht="15.75" customHeight="1">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row>
    <row r="77" spans="1:26" ht="15.75" customHeight="1">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row>
    <row r="78" spans="1:26" ht="15.75" customHeight="1">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row>
    <row r="79" spans="1:26" ht="15.75" customHeight="1">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row>
    <row r="80" spans="1:26" ht="15.75" customHeight="1">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row>
    <row r="81" spans="1:26" ht="15.75" customHeight="1">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row>
    <row r="82" spans="1:26" ht="15.75" customHeight="1">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row>
    <row r="83" spans="1:26" ht="15.75" customHeight="1">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row>
    <row r="84" spans="1:26" ht="15.75" customHeight="1">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row>
    <row r="85" spans="1:26" ht="15.75" customHeight="1">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row>
    <row r="86" spans="1:26" ht="15.75" customHeight="1">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row>
    <row r="87" spans="1:26" ht="15.75" customHeight="1">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row>
    <row r="88" spans="1:26" ht="15.75" customHeight="1">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row>
    <row r="89" spans="1:26" ht="15.75" customHeight="1">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row>
    <row r="90" spans="1:26" ht="15.75" customHeight="1">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row>
    <row r="91" spans="1:26" ht="15.75" customHeight="1">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row>
    <row r="92" spans="1:26" ht="15.75" customHeight="1">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row>
    <row r="93" spans="1:26" ht="15.75" customHeight="1">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row>
    <row r="94" spans="1:26" ht="15.75" customHeight="1">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row>
    <row r="95" spans="1:26" ht="15.75" customHeight="1">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row>
    <row r="96" spans="1:26" ht="15.75" customHeight="1">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row>
    <row r="97" spans="1:26" ht="15.75" customHeight="1">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row>
    <row r="98" spans="1:26" ht="15.75" customHeight="1">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row>
    <row r="99" spans="1:26" ht="15.75" customHeight="1">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row>
    <row r="100" spans="1:26" ht="15.75" customHeight="1">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row>
    <row r="101" spans="1:26" ht="15.75" customHeight="1">
      <c r="A101" s="136"/>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row>
    <row r="102" spans="1:26" ht="15.75" customHeight="1">
      <c r="A102" s="136"/>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row>
    <row r="103" spans="1:26" ht="15.75" customHeight="1">
      <c r="A103" s="136"/>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row>
    <row r="104" spans="1:26" ht="15.75" customHeight="1">
      <c r="A104" s="136"/>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row>
    <row r="105" spans="1:26" ht="15.75" customHeight="1">
      <c r="A105" s="136"/>
      <c r="B105" s="136"/>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row>
    <row r="106" spans="1:26" ht="15.75" customHeight="1">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row>
    <row r="107" spans="1:26" ht="15.75" customHeight="1">
      <c r="A107" s="136"/>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row>
    <row r="108" spans="1:26" ht="15.75" customHeight="1">
      <c r="A108" s="136"/>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row>
    <row r="109" spans="1:26" ht="15.75" customHeight="1">
      <c r="A109" s="136"/>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row>
    <row r="110" spans="1:26" ht="15.75" customHeight="1">
      <c r="A110" s="136"/>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row>
    <row r="111" spans="1:26" ht="15.75" customHeight="1">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row>
    <row r="112" spans="1:26" ht="15.75" customHeight="1">
      <c r="A112" s="136"/>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row>
    <row r="113" spans="1:26" ht="15.75" customHeight="1">
      <c r="A113" s="136"/>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row>
    <row r="114" spans="1:26" ht="15.75" customHeight="1">
      <c r="A114" s="136"/>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row>
    <row r="115" spans="1:26" ht="15.75" customHeight="1">
      <c r="A115" s="13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row>
    <row r="116" spans="1:26" ht="15.75" customHeight="1">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row>
    <row r="117" spans="1:26" ht="15.75" customHeight="1">
      <c r="A117" s="136"/>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row>
    <row r="118" spans="1:26" ht="15.75" customHeight="1">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row>
    <row r="119" spans="1:26" ht="15.75" customHeight="1">
      <c r="A119" s="136"/>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row>
    <row r="120" spans="1:26" ht="15.75" customHeight="1">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row>
    <row r="121" spans="1:26" ht="15.75" customHeight="1">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row>
    <row r="122" spans="1:26" ht="15.75" customHeight="1">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row>
    <row r="123" spans="1:26" ht="15.75" customHeight="1">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row>
    <row r="124" spans="1:26" ht="15.75" customHeight="1">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row>
    <row r="125" spans="1:26" ht="15.75" customHeight="1">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row>
    <row r="126" spans="1:26" ht="15.75" customHeight="1">
      <c r="A126" s="136"/>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row>
    <row r="127" spans="1:26" ht="15.75" customHeight="1">
      <c r="A127" s="136"/>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row>
    <row r="128" spans="1:26" ht="15.75" customHeight="1">
      <c r="A128" s="136"/>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row>
    <row r="129" spans="1:26" ht="15.75" customHeight="1">
      <c r="A129" s="136"/>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row>
    <row r="130" spans="1:26" ht="15.75" customHeight="1">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row>
    <row r="131" spans="1:26" ht="15.75" customHeight="1">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row>
    <row r="132" spans="1:26" ht="15.75" customHeight="1">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row>
    <row r="133" spans="1:26" ht="15.75" customHeight="1">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row>
    <row r="134" spans="1:26" ht="15.75" customHeight="1">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row>
    <row r="135" spans="1:26" ht="15.75" customHeight="1">
      <c r="A135" s="136"/>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row>
    <row r="136" spans="1:26" ht="15.75" customHeight="1">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row>
    <row r="137" spans="1:26" ht="15.75" customHeight="1">
      <c r="A137" s="136"/>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row>
    <row r="138" spans="1:26" ht="15.75" customHeight="1">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row>
    <row r="139" spans="1:26" ht="15.75" customHeight="1">
      <c r="A139" s="136"/>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row>
    <row r="140" spans="1:26" ht="15.75" customHeight="1">
      <c r="A140" s="136"/>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row>
    <row r="141" spans="1:26" ht="15.75" customHeight="1">
      <c r="A141" s="136"/>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row>
    <row r="142" spans="1:26" ht="15.75" customHeight="1">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row>
    <row r="143" spans="1:26" ht="15.75" customHeight="1">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row>
    <row r="144" spans="1:26" ht="15.75" customHeight="1">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row>
    <row r="145" spans="1:26" ht="15.75" customHeight="1">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row>
    <row r="146" spans="1:26" ht="15.75" customHeight="1">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row>
    <row r="147" spans="1:26" ht="15.75" customHeight="1">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row>
    <row r="148" spans="1:26" ht="15.75" customHeight="1">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row>
    <row r="149" spans="1:26" ht="15.75" customHeight="1">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row>
    <row r="150" spans="1:26" ht="15.75" customHeight="1">
      <c r="A150" s="136"/>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row>
    <row r="151" spans="1:26" ht="15.75" customHeight="1">
      <c r="A151" s="136"/>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row>
    <row r="152" spans="1:26" ht="15.75" customHeight="1">
      <c r="A152" s="136"/>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row>
    <row r="153" spans="1:26" ht="15.75" customHeight="1">
      <c r="A153" s="136"/>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row>
    <row r="154" spans="1:26" ht="15.75" customHeight="1">
      <c r="A154" s="136"/>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row>
    <row r="155" spans="1:26" ht="15.75" customHeight="1">
      <c r="A155" s="136"/>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row>
    <row r="156" spans="1:26" ht="15.75" customHeight="1">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row>
    <row r="157" spans="1:26" ht="15.75" customHeight="1">
      <c r="A157" s="136"/>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row>
    <row r="158" spans="1:26" ht="15.75" customHeight="1">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row>
    <row r="159" spans="1:26" ht="15.75" customHeight="1">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row>
    <row r="160" spans="1:26" ht="15.75" customHeight="1">
      <c r="A160" s="136"/>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row>
    <row r="161" spans="1:26" ht="15.75" customHeight="1">
      <c r="A161" s="136"/>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row>
    <row r="162" spans="1:26" ht="15.75" customHeight="1">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row>
    <row r="163" spans="1:26" ht="15.75" customHeight="1">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row>
    <row r="164" spans="1:26" ht="15.75" customHeight="1">
      <c r="A164" s="136"/>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row>
    <row r="165" spans="1:26" ht="15.75" customHeight="1">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row>
    <row r="166" spans="1:26" ht="15.75" customHeight="1">
      <c r="A166" s="136"/>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row>
    <row r="167" spans="1:26" ht="15.75" customHeight="1">
      <c r="A167" s="136"/>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row>
    <row r="168" spans="1:26" ht="15.75" customHeight="1">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row>
    <row r="169" spans="1:26" ht="15.75" customHeight="1">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row>
    <row r="170" spans="1:26" ht="15.75" customHeight="1">
      <c r="A170" s="136"/>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row>
    <row r="171" spans="1:26" ht="15.75" customHeight="1">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row>
    <row r="172" spans="1:26" ht="15.75" customHeight="1">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row>
    <row r="173" spans="1:26" ht="15.75" customHeight="1">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row>
    <row r="174" spans="1:26" ht="15.75" customHeight="1">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row>
    <row r="175" spans="1:26" ht="15.75" customHeight="1">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row>
    <row r="176" spans="1:26" ht="15.75" customHeight="1">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row>
    <row r="177" spans="1:26" ht="15.75" customHeight="1">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row>
    <row r="178" spans="1:26" ht="15.75" customHeight="1">
      <c r="A178" s="136"/>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row>
    <row r="179" spans="1:26" ht="15.75" customHeight="1">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row>
    <row r="180" spans="1:26" ht="15.75" customHeight="1">
      <c r="A180" s="136"/>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row>
    <row r="181" spans="1:26" ht="15.75" customHeight="1">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row>
    <row r="182" spans="1:26" ht="15.75" customHeight="1">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row>
    <row r="183" spans="1:26" ht="15.75" customHeight="1">
      <c r="A183" s="136"/>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row>
    <row r="184" spans="1:26" ht="15.75" customHeight="1">
      <c r="A184" s="136"/>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row>
    <row r="185" spans="1:26" ht="15.75" customHeight="1">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row>
    <row r="186" spans="1:26" ht="15.75" customHeight="1">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row>
    <row r="187" spans="1:26" ht="15.75" customHeight="1">
      <c r="A187" s="136"/>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row>
    <row r="188" spans="1:26" ht="15.75" customHeight="1">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row>
    <row r="189" spans="1:26" ht="15.75" customHeight="1">
      <c r="A189" s="136"/>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row>
    <row r="190" spans="1:26" ht="15.75" customHeight="1">
      <c r="A190" s="136"/>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row>
    <row r="191" spans="1:26" ht="15.75" customHeight="1">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row>
    <row r="192" spans="1:26" ht="15.75" customHeight="1">
      <c r="A192" s="136"/>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row>
    <row r="193" spans="1:26" ht="15.75" customHeight="1">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row>
    <row r="194" spans="1:26" ht="15.75" customHeight="1">
      <c r="A194" s="136"/>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row>
    <row r="195" spans="1:26" ht="15.75" customHeight="1">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row>
    <row r="196" spans="1:26" ht="15.75" customHeight="1">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row>
    <row r="197" spans="1:26" ht="15.75" customHeight="1">
      <c r="A197" s="136"/>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row>
    <row r="198" spans="1:26" ht="15.75" customHeight="1">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row>
    <row r="199" spans="1:26" ht="15.75" customHeight="1">
      <c r="A199" s="136"/>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row>
    <row r="200" spans="1:26" ht="15.75" customHeight="1">
      <c r="A200" s="136"/>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row>
    <row r="201" spans="1:26" ht="15.75" customHeight="1">
      <c r="A201" s="136"/>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row>
    <row r="202" spans="1:26" ht="15.75" customHeight="1">
      <c r="A202" s="136"/>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row>
    <row r="203" spans="1:26" ht="15.75" customHeight="1">
      <c r="A203" s="136"/>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row>
    <row r="204" spans="1:26" ht="15.75" customHeight="1">
      <c r="A204" s="136"/>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row>
    <row r="205" spans="1:26" ht="15.75" customHeight="1">
      <c r="A205" s="136"/>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row>
    <row r="206" spans="1:26" ht="15.75" customHeight="1">
      <c r="A206" s="136"/>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row>
    <row r="207" spans="1:26" ht="15.75" customHeight="1">
      <c r="A207" s="136"/>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row>
    <row r="208" spans="1:26" ht="15.75" customHeight="1">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row>
    <row r="209" spans="1:26" ht="15.75" customHeight="1">
      <c r="A209" s="136"/>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row>
    <row r="210" spans="1:26" ht="15.75" customHeight="1">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row>
    <row r="211" spans="1:26" ht="15.75" customHeight="1">
      <c r="A211" s="136"/>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row>
    <row r="212" spans="1:26" ht="15.75" customHeight="1">
      <c r="A212" s="136"/>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row>
    <row r="213" spans="1:26" ht="15.75" customHeight="1">
      <c r="A213" s="136"/>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row>
    <row r="214" spans="1:26" ht="15.7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row>
    <row r="215" spans="1:26" ht="15.75" customHeight="1">
      <c r="A215" s="136"/>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row>
    <row r="216" spans="1:26" ht="15.75" customHeight="1">
      <c r="A216" s="136"/>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row>
    <row r="217" spans="1:26" ht="15.75" customHeight="1">
      <c r="A217" s="136"/>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row>
    <row r="218" spans="1:26" ht="15.75" customHeight="1">
      <c r="A218" s="136"/>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row>
    <row r="219" spans="1:26" ht="15.75" customHeight="1">
      <c r="A219" s="136"/>
      <c r="B219" s="136"/>
      <c r="C219" s="136"/>
      <c r="D219" s="136"/>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row>
    <row r="220" spans="1:26" ht="15.75" customHeight="1">
      <c r="A220" s="136"/>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row>
    <row r="221" spans="1:26" ht="15.75" customHeight="1">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row>
    <row r="222" spans="1:26" ht="15.75" customHeight="1">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row>
    <row r="223" spans="1:26" ht="15.75" customHeight="1">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row>
    <row r="224" spans="1:26" ht="15.75" customHeight="1">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row>
    <row r="225" spans="1:26" ht="15.75" customHeight="1">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row>
    <row r="226" spans="1:26" ht="15.75" customHeight="1">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row>
    <row r="227" spans="1:26" ht="15.75" customHeight="1">
      <c r="A227" s="136"/>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row>
    <row r="228" spans="1:26" ht="15.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row>
    <row r="229" spans="1:26" ht="15.75" customHeight="1">
      <c r="A229" s="136"/>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row>
    <row r="230" spans="1:26" ht="15.75" customHeight="1">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row>
    <row r="231" spans="1:26" ht="15.75" customHeight="1">
      <c r="A231" s="136"/>
      <c r="B231" s="136"/>
      <c r="C231" s="136"/>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row>
    <row r="232" spans="1:26" ht="15.7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row>
    <row r="233" spans="1:26" ht="15.75" customHeight="1">
      <c r="A233" s="136"/>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row>
    <row r="234" spans="1:26" ht="15.75" customHeight="1">
      <c r="A234" s="136"/>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row>
    <row r="235" spans="1:26" ht="15.75" customHeight="1">
      <c r="A235" s="136"/>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row>
    <row r="236" spans="1:26" ht="15.75" customHeight="1">
      <c r="A236" s="136"/>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row>
    <row r="237" spans="1:26" ht="15.75" customHeight="1">
      <c r="A237" s="136"/>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row>
    <row r="238" spans="1:26" ht="15.75" customHeight="1">
      <c r="A238" s="136"/>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row>
    <row r="239" spans="1:26" ht="15.75" customHeight="1">
      <c r="A239" s="136"/>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row>
    <row r="240" spans="1:26" ht="15.75" customHeight="1">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row>
    <row r="241" spans="1:26" ht="15.75" customHeight="1">
      <c r="A241" s="136"/>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row>
    <row r="242" spans="1:26" ht="15.75" customHeight="1">
      <c r="A242" s="136"/>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row>
    <row r="243" spans="1:26" ht="15.75" customHeight="1">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row>
    <row r="244" spans="1:26" ht="15.75" customHeight="1">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row>
    <row r="245" spans="1:26" ht="15.75" customHeight="1">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row>
    <row r="246" spans="1:26" ht="15.75" customHeight="1">
      <c r="A246" s="136"/>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row>
    <row r="247" spans="1:26" ht="15.75" customHeight="1">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row>
    <row r="248" spans="1:26" ht="15.75" customHeight="1">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row>
    <row r="249" spans="1:26" ht="15.75" customHeight="1">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row>
    <row r="250" spans="1:26" ht="15.75" customHeight="1">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row>
    <row r="251" spans="1:26" ht="15.75" customHeight="1">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row>
    <row r="252" spans="1:26" ht="15.75" customHeight="1">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row>
    <row r="253" spans="1:26" ht="15.75" customHeight="1">
      <c r="A253" s="136"/>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row>
    <row r="254" spans="1:26" ht="15.75" customHeight="1">
      <c r="A254" s="136"/>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row>
    <row r="255" spans="1:26" ht="15.75" customHeight="1">
      <c r="A255" s="136"/>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row>
    <row r="256" spans="1:26" ht="15.75" customHeight="1">
      <c r="A256" s="136"/>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row>
    <row r="257" spans="1:26" ht="15.75" customHeight="1">
      <c r="A257" s="136"/>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row>
    <row r="258" spans="1:26" ht="15.75" customHeight="1">
      <c r="A258" s="136"/>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row>
    <row r="259" spans="1:26" ht="15.75" customHeight="1">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row>
    <row r="260" spans="1:26" ht="15.75" customHeight="1">
      <c r="A260" s="136"/>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row>
    <row r="261" spans="1:26" ht="15.75" customHeight="1">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row>
    <row r="262" spans="1:26" ht="15.75" customHeight="1">
      <c r="A262" s="136"/>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row>
    <row r="263" spans="1:26" ht="15.75" customHeight="1">
      <c r="A263" s="136"/>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row>
    <row r="264" spans="1:26" ht="15.75" customHeight="1">
      <c r="A264" s="136"/>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row>
    <row r="265" spans="1:26" ht="15.75" customHeight="1">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row>
    <row r="266" spans="1:26" ht="15.75" customHeight="1">
      <c r="A266" s="136"/>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row>
    <row r="267" spans="1:26" ht="15.75" customHeight="1">
      <c r="A267" s="136"/>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row>
    <row r="268" spans="1:26" ht="15.75" customHeight="1">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row>
    <row r="269" spans="1:26" ht="15.75" customHeight="1">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row>
    <row r="270" spans="1:26" ht="15.75" customHeight="1">
      <c r="A270" s="136"/>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row>
    <row r="271" spans="1:26" ht="15.75" customHeight="1">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row>
    <row r="272" spans="1:26" ht="15.75" customHeight="1">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row>
    <row r="273" spans="1:26" ht="15.75" customHeight="1">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row>
    <row r="274" spans="1:26" ht="15.75" customHeight="1">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row>
    <row r="275" spans="1:26" ht="15.75" customHeight="1">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row>
    <row r="276" spans="1:26" ht="15.75" customHeight="1">
      <c r="A276" s="136"/>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row>
    <row r="277" spans="1:26" ht="15.75" customHeight="1">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row>
    <row r="278" spans="1:26" ht="15.75" customHeight="1">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row>
    <row r="279" spans="1:26" ht="15.75" customHeight="1">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row>
    <row r="280" spans="1:26" ht="15.75" customHeight="1">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row>
    <row r="281" spans="1:26" ht="15.75" customHeight="1">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row>
    <row r="282" spans="1:26" ht="15.75" customHeight="1">
      <c r="A282" s="136"/>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row>
    <row r="283" spans="1:26" ht="15.75" customHeight="1">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row>
    <row r="284" spans="1:26" ht="15.75" customHeight="1">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row>
    <row r="285" spans="1:26" ht="15.75" customHeight="1">
      <c r="A285" s="136"/>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row>
    <row r="286" spans="1:26" ht="15.75" customHeight="1">
      <c r="A286" s="136"/>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row>
    <row r="287" spans="1:26" ht="15.75" customHeight="1">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row>
    <row r="288" spans="1:26" ht="15.75" customHeight="1">
      <c r="A288" s="136"/>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row>
    <row r="289" spans="1:26" ht="15.75" customHeight="1">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row>
    <row r="290" spans="1:26" ht="15.75" customHeight="1">
      <c r="A290" s="136"/>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row>
    <row r="291" spans="1:26" ht="15.75" customHeight="1">
      <c r="A291" s="136"/>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row>
    <row r="292" spans="1:26" ht="15.75" customHeight="1">
      <c r="A292" s="136"/>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row>
    <row r="293" spans="1:26" ht="15.75" customHeight="1">
      <c r="A293" s="136"/>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row>
    <row r="294" spans="1:26" ht="15.75" customHeight="1">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row>
    <row r="295" spans="1:26" ht="15.75" customHeight="1">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row>
    <row r="296" spans="1:26" ht="15.75" customHeight="1">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row>
    <row r="297" spans="1:26" ht="15.75" customHeight="1">
      <c r="A297" s="136"/>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row>
    <row r="298" spans="1:26" ht="15.75" customHeight="1">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row>
    <row r="299" spans="1:26" ht="15.75" customHeight="1">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row>
    <row r="300" spans="1:26" ht="15.75" customHeight="1">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row>
    <row r="301" spans="1:26" ht="15.75" customHeight="1">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row>
    <row r="302" spans="1:26" ht="15.75" customHeight="1">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row>
    <row r="303" spans="1:26" ht="15.75" customHeight="1">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row>
    <row r="304" spans="1:26" ht="15.75" customHeight="1">
      <c r="A304" s="136"/>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row>
    <row r="305" spans="1:26" ht="15.75" customHeight="1">
      <c r="A305" s="136"/>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row>
    <row r="306" spans="1:26" ht="15.75" customHeight="1">
      <c r="A306" s="136"/>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row>
    <row r="307" spans="1:26" ht="15.75" customHeight="1">
      <c r="A307" s="136"/>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row>
    <row r="308" spans="1:26" ht="15.75" customHeight="1">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row>
    <row r="309" spans="1:26" ht="15.75" customHeight="1">
      <c r="A309" s="136"/>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row>
    <row r="310" spans="1:26" ht="15.75" customHeight="1">
      <c r="A310" s="136"/>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row>
    <row r="311" spans="1:26" ht="15.75" customHeight="1">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row>
    <row r="312" spans="1:26" ht="15.75" customHeight="1">
      <c r="A312" s="136"/>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row>
    <row r="313" spans="1:26" ht="15.75" customHeight="1">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row>
    <row r="314" spans="1:26" ht="15.75" customHeight="1">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row>
    <row r="315" spans="1:26" ht="15.75" customHeight="1">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row>
    <row r="316" spans="1:26" ht="15.75" customHeight="1">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row>
    <row r="317" spans="1:26" ht="15.75" customHeight="1">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row>
    <row r="318" spans="1:26" ht="15.75" customHeight="1">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row>
    <row r="319" spans="1:26" ht="15.75" customHeight="1">
      <c r="A319" s="136"/>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row>
    <row r="320" spans="1:26" ht="15.75" customHeight="1">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row>
    <row r="321" spans="1:26" ht="15.75" customHeight="1">
      <c r="A321" s="136"/>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row>
    <row r="322" spans="1:26" ht="15.75" customHeight="1">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row>
    <row r="323" spans="1:26" ht="15.75" customHeight="1">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row>
    <row r="324" spans="1:26" ht="15.75" customHeight="1">
      <c r="A324" s="136"/>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row>
    <row r="325" spans="1:26" ht="15.75" customHeight="1">
      <c r="A325" s="136"/>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row>
    <row r="326" spans="1:26" ht="15.75" customHeight="1">
      <c r="A326" s="136"/>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row>
    <row r="327" spans="1:26" ht="15.75" customHeight="1">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row>
    <row r="328" spans="1:26" ht="15.75" customHeight="1">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row>
    <row r="329" spans="1:26" ht="15.75" customHeight="1">
      <c r="A329" s="136"/>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row>
    <row r="330" spans="1:26" ht="15.75" customHeight="1">
      <c r="A330" s="136"/>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row>
    <row r="331" spans="1:26" ht="15.75" customHeight="1">
      <c r="A331" s="136"/>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row>
    <row r="332" spans="1:26" ht="15.75" customHeight="1">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row>
    <row r="333" spans="1:26" ht="15.75" customHeight="1">
      <c r="A333" s="136"/>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row>
    <row r="334" spans="1:26" ht="15.75" customHeight="1">
      <c r="A334" s="136"/>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row>
    <row r="335" spans="1:26" ht="15.75" customHeight="1">
      <c r="A335" s="136"/>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row>
    <row r="336" spans="1:26" ht="15.75" customHeight="1">
      <c r="A336" s="136"/>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row>
    <row r="337" spans="1:26" ht="15.75" customHeight="1">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row>
    <row r="338" spans="1:26" ht="15.75" customHeight="1">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row>
    <row r="339" spans="1:26" ht="15.75" customHeight="1">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row>
    <row r="340" spans="1:26" ht="15.75" customHeight="1">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row>
    <row r="341" spans="1:26" ht="15.75" customHeight="1">
      <c r="A341" s="136"/>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row>
    <row r="342" spans="1:26" ht="15.75" customHeight="1">
      <c r="A342" s="136"/>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row>
    <row r="343" spans="1:26" ht="15.75" customHeight="1">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row>
    <row r="344" spans="1:26" ht="15.75" customHeight="1">
      <c r="A344" s="136"/>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row>
    <row r="345" spans="1:26" ht="15.75" customHeight="1">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row>
    <row r="346" spans="1:26" ht="15.75" customHeight="1">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row>
    <row r="347" spans="1:26" ht="15.75" customHeight="1">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row>
    <row r="348" spans="1:26" ht="15.75" customHeight="1">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row>
    <row r="349" spans="1:26" ht="15.75" customHeight="1">
      <c r="A349" s="136"/>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row>
    <row r="350" spans="1:26" ht="15.75" customHeight="1">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row>
    <row r="351" spans="1:26" ht="15.75" customHeight="1">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row>
    <row r="352" spans="1:26" ht="15.75" customHeight="1">
      <c r="A352" s="136"/>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row>
    <row r="353" spans="1:26" ht="15.75" customHeight="1">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row>
    <row r="354" spans="1:26" ht="15.75" customHeight="1">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row>
    <row r="355" spans="1:26" ht="15.75" customHeight="1">
      <c r="A355" s="136"/>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row>
    <row r="356" spans="1:26" ht="15.75" customHeight="1">
      <c r="A356" s="136"/>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row>
    <row r="357" spans="1:26" ht="15.75" customHeight="1">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row>
    <row r="358" spans="1:26" ht="15.75" customHeight="1">
      <c r="A358" s="136"/>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row>
    <row r="359" spans="1:26" ht="15.75" customHeight="1">
      <c r="A359" s="136"/>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row>
    <row r="360" spans="1:26" ht="15.75" customHeight="1">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row>
    <row r="361" spans="1:26" ht="15.75" customHeight="1">
      <c r="A361" s="136"/>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row>
    <row r="362" spans="1:26" ht="15.75" customHeight="1">
      <c r="A362" s="136"/>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row>
    <row r="363" spans="1:26" ht="15.75" customHeight="1">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row>
    <row r="364" spans="1:26" ht="15.75" customHeight="1">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row>
    <row r="365" spans="1:26" ht="15.75" customHeight="1">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row>
    <row r="366" spans="1:26" ht="15.75" customHeight="1">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row>
    <row r="367" spans="1:26" ht="15.75" customHeight="1">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row>
    <row r="368" spans="1:26" ht="15.75" customHeight="1">
      <c r="A368" s="136"/>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row>
    <row r="369" spans="1:26" ht="15.75" customHeight="1">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row>
    <row r="370" spans="1:26" ht="15.75" customHeight="1">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row>
    <row r="371" spans="1:26" ht="15.75" customHeight="1">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row>
    <row r="372" spans="1:26" ht="15.75" customHeight="1">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row>
    <row r="373" spans="1:26" ht="15.75" customHeight="1">
      <c r="A373" s="136"/>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row>
    <row r="374" spans="1:26" ht="15.75" customHeight="1">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row>
    <row r="375" spans="1:26" ht="15.75" customHeight="1">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row>
    <row r="376" spans="1:26" ht="15.75" customHeight="1">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row>
    <row r="377" spans="1:26" ht="15.75" customHeight="1">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row>
    <row r="378" spans="1:26" ht="15.75" customHeight="1">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row>
    <row r="379" spans="1:26" ht="15.75" customHeight="1">
      <c r="A379" s="136"/>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row>
    <row r="380" spans="1:26" ht="15.75" customHeight="1">
      <c r="A380" s="136"/>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row>
    <row r="381" spans="1:26" ht="15.75" customHeight="1">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row>
    <row r="382" spans="1:26" ht="15.75" customHeight="1">
      <c r="A382" s="136"/>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row>
    <row r="383" spans="1:26" ht="15.75" customHeight="1">
      <c r="A383" s="136"/>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row>
    <row r="384" spans="1:26" ht="15.75" customHeight="1">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row>
    <row r="385" spans="1:26" ht="15.75" customHeight="1">
      <c r="A385" s="136"/>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row>
    <row r="386" spans="1:26" ht="15.75" customHeight="1">
      <c r="A386" s="136"/>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row>
    <row r="387" spans="1:26" ht="15.75" customHeight="1">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row>
    <row r="388" spans="1:26" ht="15.75" customHeight="1">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row>
    <row r="389" spans="1:26" ht="15.75" customHeight="1">
      <c r="A389" s="136"/>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row>
    <row r="390" spans="1:26" ht="15.75" customHeight="1">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row>
    <row r="391" spans="1:26" ht="15.75" customHeight="1">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row>
    <row r="392" spans="1:26" ht="15.75" customHeight="1">
      <c r="A392" s="136"/>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row>
    <row r="393" spans="1:26" ht="15.75" customHeight="1">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row>
    <row r="394" spans="1:26" ht="15.75" customHeight="1">
      <c r="A394" s="136"/>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row>
    <row r="395" spans="1:26" ht="15.75" customHeight="1">
      <c r="A395" s="136"/>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row>
    <row r="396" spans="1:26" ht="15.75" customHeight="1">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row>
    <row r="397" spans="1:26" ht="15.75" customHeight="1">
      <c r="A397" s="136"/>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row>
    <row r="398" spans="1:26" ht="15.75" customHeight="1">
      <c r="A398" s="136"/>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row>
    <row r="399" spans="1:26" ht="15.75" customHeight="1">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row>
    <row r="400" spans="1:26" ht="15.75" customHeight="1">
      <c r="A400" s="136"/>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row>
    <row r="401" spans="1:26" ht="15.75" customHeight="1">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row>
    <row r="402" spans="1:26" ht="15.75" customHeight="1">
      <c r="A402" s="136"/>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row>
    <row r="403" spans="1:26" ht="15.75" customHeight="1">
      <c r="A403" s="136"/>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row>
    <row r="404" spans="1:26" ht="15.75" customHeight="1">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row>
    <row r="405" spans="1:26" ht="15.75" customHeight="1">
      <c r="A405" s="136"/>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row>
    <row r="406" spans="1:26" ht="15.75" customHeight="1">
      <c r="A406" s="136"/>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row>
    <row r="407" spans="1:26" ht="15.75" customHeight="1">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row>
    <row r="408" spans="1:26" ht="15.75" customHeight="1">
      <c r="A408" s="136"/>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row>
    <row r="409" spans="1:26" ht="15.75" customHeight="1">
      <c r="A409" s="136"/>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row>
    <row r="410" spans="1:26" ht="15.75" customHeight="1">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row>
    <row r="411" spans="1:26" ht="15.75" customHeight="1">
      <c r="A411" s="136"/>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row>
    <row r="412" spans="1:26" ht="15.75" customHeight="1">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row>
    <row r="413" spans="1:26" ht="15.75" customHeight="1">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row>
    <row r="414" spans="1:26" ht="15.75" customHeight="1">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row>
    <row r="415" spans="1:26" ht="15.75" customHeight="1">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row>
    <row r="416" spans="1:26" ht="15.75" customHeight="1">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row>
    <row r="417" spans="1:26" ht="15.75" customHeight="1">
      <c r="A417" s="136"/>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row>
    <row r="418" spans="1:26" ht="15.75" customHeight="1">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row>
    <row r="419" spans="1:26" ht="15.75" customHeight="1">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row>
    <row r="420" spans="1:26" ht="15.75" customHeight="1">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row>
    <row r="421" spans="1:26" ht="15.75" customHeight="1">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row>
    <row r="422" spans="1:26" ht="15.75" customHeight="1">
      <c r="A422" s="136"/>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row>
    <row r="423" spans="1:26" ht="15.75" customHeight="1">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row>
    <row r="424" spans="1:26" ht="15.75" customHeight="1">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row>
    <row r="425" spans="1:26" ht="15.75" customHeight="1">
      <c r="A425" s="136"/>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row>
    <row r="426" spans="1:26" ht="15.75" customHeight="1">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row>
    <row r="427" spans="1:26" ht="15.75" customHeight="1">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row>
    <row r="428" spans="1:26" ht="15.75" customHeight="1">
      <c r="A428" s="136"/>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row>
    <row r="429" spans="1:26" ht="15.75" customHeight="1">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row>
    <row r="430" spans="1:26" ht="15.75" customHeight="1">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row>
    <row r="431" spans="1:26" ht="15.75" customHeight="1">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row>
    <row r="432" spans="1:26" ht="15.75" customHeight="1">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row>
    <row r="433" spans="1:26" ht="15.75" customHeight="1">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row>
    <row r="434" spans="1:26" ht="15.75" customHeight="1">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row>
    <row r="435" spans="1:26" ht="15.75" customHeight="1">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row>
    <row r="436" spans="1:26" ht="15.75" customHeight="1">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row>
    <row r="437" spans="1:26" ht="15.75" customHeight="1">
      <c r="A437" s="136"/>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row>
    <row r="438" spans="1:26" ht="15.75" customHeight="1">
      <c r="A438" s="136"/>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row>
    <row r="439" spans="1:26" ht="15.75" customHeight="1">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row>
    <row r="440" spans="1:26" ht="15.75" customHeight="1">
      <c r="A440" s="136"/>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row>
    <row r="441" spans="1:26" ht="15.75" customHeight="1">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row>
    <row r="442" spans="1:26" ht="15.75" customHeight="1">
      <c r="A442" s="136"/>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row>
    <row r="443" spans="1:26" ht="15.75" customHeight="1">
      <c r="A443" s="136"/>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row>
    <row r="444" spans="1:26" ht="15.75" customHeight="1">
      <c r="A444" s="136"/>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row>
    <row r="445" spans="1:26" ht="15.75" customHeight="1">
      <c r="A445" s="136"/>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row>
    <row r="446" spans="1:26" ht="15.75" customHeight="1">
      <c r="A446" s="136"/>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row>
    <row r="447" spans="1:26" ht="15.75" customHeight="1">
      <c r="A447" s="136"/>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row>
    <row r="448" spans="1:26" ht="15.75" customHeight="1">
      <c r="A448" s="136"/>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row>
    <row r="449" spans="1:26" ht="15.75" customHeight="1">
      <c r="A449" s="136"/>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row>
    <row r="450" spans="1:26" ht="15.75" customHeight="1">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row>
    <row r="451" spans="1:26" ht="15.75" customHeight="1">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row>
    <row r="452" spans="1:26" ht="15.75" customHeight="1">
      <c r="A452" s="136"/>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row>
    <row r="453" spans="1:26" ht="15.75" customHeight="1">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row>
    <row r="454" spans="1:26" ht="15.75" customHeight="1">
      <c r="A454" s="136"/>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row>
    <row r="455" spans="1:26" ht="15.75" customHeight="1">
      <c r="A455" s="136"/>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row>
    <row r="456" spans="1:26" ht="15.75" customHeight="1">
      <c r="A456" s="136"/>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row>
    <row r="457" spans="1:26" ht="15.75" customHeight="1">
      <c r="A457" s="136"/>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row>
    <row r="458" spans="1:26" ht="15.75" customHeight="1">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row>
    <row r="459" spans="1:26" ht="15.75" customHeight="1">
      <c r="A459" s="136"/>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row>
    <row r="460" spans="1:26" ht="15.75" customHeight="1">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row>
    <row r="461" spans="1:26" ht="15.75" customHeight="1">
      <c r="A461" s="136"/>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row>
    <row r="462" spans="1:26" ht="15.75" customHeight="1">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row>
    <row r="463" spans="1:26" ht="15.75" customHeight="1">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row>
    <row r="464" spans="1:26" ht="15.75" customHeight="1">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row>
    <row r="465" spans="1:26" ht="15.75" customHeight="1">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row>
    <row r="466" spans="1:26" ht="15.75" customHeight="1">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row>
    <row r="467" spans="1:26" ht="15.75" customHeight="1">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row>
    <row r="468" spans="1:26" ht="15.75" customHeight="1">
      <c r="A468" s="136"/>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row>
    <row r="469" spans="1:26" ht="15.75" customHeight="1">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row>
    <row r="470" spans="1:26" ht="15.75" customHeight="1">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row>
    <row r="471" spans="1:26" ht="15.75" customHeight="1">
      <c r="A471" s="136"/>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row>
    <row r="472" spans="1:26" ht="15.75" customHeight="1">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row>
    <row r="473" spans="1:26" ht="15.75" customHeight="1">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row>
    <row r="474" spans="1:26" ht="15.75" customHeight="1">
      <c r="A474" s="136"/>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row>
    <row r="475" spans="1:26" ht="15.75" customHeight="1">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row>
    <row r="476" spans="1:26" ht="15.75" customHeight="1">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row>
    <row r="477" spans="1:26" ht="15.75" customHeight="1">
      <c r="A477" s="136"/>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row>
    <row r="478" spans="1:26" ht="15.75" customHeight="1">
      <c r="A478" s="136"/>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row>
    <row r="479" spans="1:26" ht="15.75" customHeight="1">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row>
    <row r="480" spans="1:26" ht="15.75" customHeight="1">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row>
    <row r="481" spans="1:26" ht="15.75" customHeight="1">
      <c r="A481" s="136"/>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row>
    <row r="482" spans="1:26" ht="15.75" customHeight="1">
      <c r="A482" s="136"/>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row>
    <row r="483" spans="1:26" ht="15.75" customHeight="1">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row>
    <row r="484" spans="1:26" ht="15.75" customHeight="1">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row>
    <row r="485" spans="1:26" ht="15.75" customHeight="1">
      <c r="A485" s="136"/>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row>
    <row r="486" spans="1:26" ht="15.75" customHeight="1">
      <c r="A486" s="136"/>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row>
    <row r="487" spans="1:26" ht="15.75" customHeight="1">
      <c r="A487" s="136"/>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row>
    <row r="488" spans="1:26" ht="15.75" customHeight="1">
      <c r="A488" s="136"/>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row>
    <row r="489" spans="1:26" ht="15.75" customHeight="1">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row>
    <row r="490" spans="1:26" ht="15.75" customHeight="1">
      <c r="A490" s="136"/>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row>
    <row r="491" spans="1:26" ht="15.75" customHeight="1">
      <c r="A491" s="136"/>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row>
    <row r="492" spans="1:26" ht="15.75" customHeight="1">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row>
    <row r="493" spans="1:26" ht="15.75" customHeight="1">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row>
    <row r="494" spans="1:26" ht="15.75" customHeight="1">
      <c r="A494" s="136"/>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row>
    <row r="495" spans="1:26" ht="15.75" customHeight="1">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row>
    <row r="496" spans="1:26" ht="15.75" customHeight="1">
      <c r="A496" s="136"/>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row>
    <row r="497" spans="1:26" ht="15.75" customHeight="1">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row>
    <row r="498" spans="1:26" ht="15.75" customHeight="1">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row>
    <row r="499" spans="1:26" ht="15.75" customHeight="1">
      <c r="A499" s="136"/>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row>
    <row r="500" spans="1:26" ht="15.75" customHeight="1">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row>
    <row r="501" spans="1:26" ht="15.75" customHeight="1">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row>
    <row r="502" spans="1:26" ht="15.75" customHeight="1">
      <c r="A502" s="136"/>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row>
    <row r="503" spans="1:26" ht="15.75" customHeight="1">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row>
    <row r="504" spans="1:26" ht="15.75" customHeight="1">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row>
    <row r="505" spans="1:26" ht="15.75" customHeight="1">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row>
    <row r="506" spans="1:26" ht="15.75" customHeight="1">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row>
    <row r="507" spans="1:26" ht="15.75" customHeight="1">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row>
    <row r="508" spans="1:26" ht="15.75" customHeight="1">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row>
    <row r="509" spans="1:26" ht="15.75" customHeight="1">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row>
    <row r="510" spans="1:26" ht="15.75" customHeight="1">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row>
    <row r="511" spans="1:26" ht="15.75" customHeight="1">
      <c r="A511" s="136"/>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row>
    <row r="512" spans="1:26" ht="15.75" customHeight="1">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row>
    <row r="513" spans="1:26" ht="15.75" customHeight="1">
      <c r="A513" s="136"/>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row>
    <row r="514" spans="1:26" ht="15.75" customHeight="1">
      <c r="A514" s="136"/>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row>
    <row r="515" spans="1:26" ht="15.75" customHeight="1">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row>
    <row r="516" spans="1:26" ht="15.75" customHeight="1">
      <c r="A516" s="136"/>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row>
    <row r="517" spans="1:26" ht="15.75" customHeight="1">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row>
    <row r="518" spans="1:26" ht="15.75" customHeight="1">
      <c r="A518" s="136"/>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row>
    <row r="519" spans="1:26" ht="15.75" customHeight="1">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row>
    <row r="520" spans="1:26" ht="15.75" customHeight="1">
      <c r="A520" s="136"/>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row>
    <row r="521" spans="1:26" ht="15.75" customHeight="1">
      <c r="A521" s="136"/>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row>
    <row r="522" spans="1:26" ht="15.75" customHeight="1">
      <c r="A522" s="136"/>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row>
    <row r="523" spans="1:26" ht="15.75" customHeight="1">
      <c r="A523" s="136"/>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row>
    <row r="524" spans="1:26" ht="15.75" customHeight="1">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row>
    <row r="525" spans="1:26" ht="15.75" customHeight="1">
      <c r="A525" s="136"/>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row>
    <row r="526" spans="1:26" ht="15.75" customHeight="1">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row>
    <row r="527" spans="1:26" ht="15.75" customHeight="1">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row>
    <row r="528" spans="1:26" ht="15.75" customHeight="1">
      <c r="A528" s="136"/>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row>
    <row r="529" spans="1:26" ht="15.75" customHeight="1">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row>
    <row r="530" spans="1:26" ht="15.75" customHeight="1">
      <c r="A530" s="136"/>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row>
    <row r="531" spans="1:26" ht="15.75" customHeight="1">
      <c r="A531" s="136"/>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row>
    <row r="532" spans="1:26" ht="15.75" customHeight="1">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row>
    <row r="533" spans="1:26" ht="15.75" customHeight="1">
      <c r="A533" s="136"/>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row>
    <row r="534" spans="1:26" ht="15.75" customHeight="1">
      <c r="A534" s="136"/>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row>
    <row r="535" spans="1:26" ht="15.75" customHeight="1">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row>
    <row r="536" spans="1:26" ht="15.75" customHeight="1">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row>
    <row r="537" spans="1:26" ht="15.75" customHeight="1">
      <c r="A537" s="136"/>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row>
    <row r="538" spans="1:26" ht="15.75" customHeight="1">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row>
    <row r="539" spans="1:26" ht="15.75" customHeight="1">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row>
    <row r="540" spans="1:26" ht="15.75" customHeight="1">
      <c r="A540" s="136"/>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row>
    <row r="541" spans="1:26" ht="15.75" customHeight="1">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row>
    <row r="542" spans="1:26" ht="15.75" customHeight="1">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row>
    <row r="543" spans="1:26" ht="15.75" customHeight="1">
      <c r="A543" s="136"/>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row>
    <row r="544" spans="1:26" ht="15.75" customHeight="1">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row>
    <row r="545" spans="1:26" ht="15.75" customHeight="1">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row>
    <row r="546" spans="1:26" ht="15.75" customHeight="1">
      <c r="A546" s="136"/>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row>
    <row r="547" spans="1:26" ht="15.75" customHeight="1">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row>
    <row r="548" spans="1:26" ht="15.75" customHeight="1">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row>
    <row r="549" spans="1:26" ht="15.75" customHeight="1">
      <c r="A549" s="136"/>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row>
    <row r="550" spans="1:26" ht="15.75" customHeight="1">
      <c r="A550" s="136"/>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row>
    <row r="551" spans="1:26" ht="15.75" customHeight="1">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row>
    <row r="552" spans="1:26" ht="15.75" customHeight="1">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row>
    <row r="553" spans="1:26" ht="15.75" customHeight="1">
      <c r="A553" s="136"/>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row>
    <row r="554" spans="1:26" ht="15.75" customHeight="1">
      <c r="A554" s="136"/>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row>
    <row r="555" spans="1:26" ht="15.75" customHeight="1">
      <c r="A555" s="136"/>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row>
    <row r="556" spans="1:26" ht="15.75" customHeight="1">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row>
    <row r="557" spans="1:26" ht="15.75" customHeight="1">
      <c r="A557" s="136"/>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row>
    <row r="558" spans="1:26" ht="15.75" customHeight="1">
      <c r="A558" s="136"/>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row>
    <row r="559" spans="1:26" ht="15.75" customHeight="1">
      <c r="A559" s="136"/>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row>
    <row r="560" spans="1:26" ht="15.75" customHeight="1">
      <c r="A560" s="136"/>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row>
    <row r="561" spans="1:26" ht="15.75" customHeight="1">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row>
    <row r="562" spans="1:26" ht="15.75" customHeight="1">
      <c r="A562" s="136"/>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row>
    <row r="563" spans="1:26" ht="15.75" customHeight="1">
      <c r="A563" s="136"/>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row>
    <row r="564" spans="1:26" ht="15.75" customHeight="1">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row>
    <row r="565" spans="1:26" ht="15.75" customHeight="1">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row>
    <row r="566" spans="1:26" ht="15.75" customHeight="1">
      <c r="A566" s="136"/>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row>
    <row r="567" spans="1:26" ht="15.75" customHeight="1">
      <c r="A567" s="136"/>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row>
    <row r="568" spans="1:26" ht="15.75" customHeight="1">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row>
    <row r="569" spans="1:26" ht="15.75" customHeight="1">
      <c r="A569" s="136"/>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row>
    <row r="570" spans="1:26" ht="15.75" customHeight="1">
      <c r="A570" s="136"/>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row>
    <row r="571" spans="1:26" ht="15.75" customHeight="1">
      <c r="A571" s="136"/>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row>
    <row r="572" spans="1:26" ht="15.75" customHeight="1">
      <c r="A572" s="136"/>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row>
    <row r="573" spans="1:26" ht="15.75" customHeight="1">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row>
    <row r="574" spans="1:26" ht="15.75" customHeight="1">
      <c r="A574" s="136"/>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row>
    <row r="575" spans="1:26" ht="15.75" customHeight="1">
      <c r="A575" s="136"/>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row>
    <row r="576" spans="1:26" ht="15.75" customHeight="1">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row>
    <row r="577" spans="1:26" ht="15.75" customHeight="1">
      <c r="A577" s="136"/>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row>
    <row r="578" spans="1:26" ht="15.75" customHeight="1">
      <c r="A578" s="136"/>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row>
    <row r="579" spans="1:26" ht="15.75" customHeight="1">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row>
    <row r="580" spans="1:26" ht="15.75" customHeight="1">
      <c r="A580" s="136"/>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row>
    <row r="581" spans="1:26" ht="15.75" customHeight="1">
      <c r="A581" s="136"/>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row>
    <row r="582" spans="1:26" ht="15.75" customHeight="1">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row>
    <row r="583" spans="1:26" ht="15.75" customHeight="1">
      <c r="A583" s="136"/>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row>
    <row r="584" spans="1:26" ht="15.75" customHeight="1">
      <c r="A584" s="136"/>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row>
    <row r="585" spans="1:26" ht="15.75" customHeight="1">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row>
    <row r="586" spans="1:26" ht="15.75" customHeight="1">
      <c r="A586" s="136"/>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row>
    <row r="587" spans="1:26" ht="15.75" customHeight="1">
      <c r="A587" s="136"/>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row>
    <row r="588" spans="1:26" ht="15.75" customHeight="1">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row>
    <row r="589" spans="1:26" ht="15.75" customHeight="1">
      <c r="A589" s="136"/>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row>
    <row r="590" spans="1:26" ht="15.75" customHeight="1">
      <c r="A590" s="136"/>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row>
    <row r="591" spans="1:26" ht="15.75" customHeight="1">
      <c r="A591" s="136"/>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row>
    <row r="592" spans="1:26" ht="15.75" customHeight="1">
      <c r="A592" s="136"/>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row>
    <row r="593" spans="1:26" ht="15.75" customHeight="1">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row>
    <row r="594" spans="1:26" ht="15.75" customHeight="1">
      <c r="A594" s="136"/>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row>
    <row r="595" spans="1:26" ht="15.75" customHeight="1">
      <c r="A595" s="136"/>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row>
    <row r="596" spans="1:26" ht="15.75" customHeight="1">
      <c r="A596" s="136"/>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row>
    <row r="597" spans="1:26" ht="15.75" customHeight="1">
      <c r="A597" s="136"/>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row>
    <row r="598" spans="1:26" ht="15.75" customHeight="1">
      <c r="A598" s="136"/>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row>
    <row r="599" spans="1:26" ht="15.75" customHeight="1">
      <c r="A599" s="136"/>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row>
    <row r="600" spans="1:26" ht="15.75" customHeight="1">
      <c r="A600" s="136"/>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row>
    <row r="601" spans="1:26" ht="15.75" customHeight="1">
      <c r="A601" s="136"/>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row>
    <row r="602" spans="1:26" ht="15.75" customHeight="1">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row>
    <row r="603" spans="1:26" ht="15.75" customHeight="1">
      <c r="A603" s="136"/>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row>
    <row r="604" spans="1:26" ht="15.75" customHeight="1">
      <c r="A604" s="136"/>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row>
    <row r="605" spans="1:26" ht="15.75" customHeight="1">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row>
    <row r="606" spans="1:26" ht="15.75" customHeight="1">
      <c r="A606" s="136"/>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row>
    <row r="607" spans="1:26" ht="15.75" customHeight="1">
      <c r="A607" s="136"/>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row>
    <row r="608" spans="1:26" ht="15.75" customHeight="1">
      <c r="A608" s="136"/>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row>
    <row r="609" spans="1:26" ht="15.75" customHeight="1">
      <c r="A609" s="136"/>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row>
    <row r="610" spans="1:26" ht="15.75" customHeight="1">
      <c r="A610" s="136"/>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row>
    <row r="611" spans="1:26" ht="15.75" customHeight="1">
      <c r="A611" s="136"/>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row>
    <row r="612" spans="1:26" ht="15.75" customHeight="1">
      <c r="A612" s="136"/>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row>
    <row r="613" spans="1:26" ht="15.75" customHeight="1">
      <c r="A613" s="136"/>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row>
    <row r="614" spans="1:26" ht="15.75" customHeight="1">
      <c r="A614" s="136"/>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row>
    <row r="615" spans="1:26" ht="15.75" customHeight="1">
      <c r="A615" s="136"/>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row>
    <row r="616" spans="1:26" ht="15.75" customHeight="1">
      <c r="A616" s="136"/>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row>
    <row r="617" spans="1:26" ht="15.75" customHeight="1">
      <c r="A617" s="136"/>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row>
    <row r="618" spans="1:26" ht="15.75" customHeight="1">
      <c r="A618" s="136"/>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row>
    <row r="619" spans="1:26" ht="15.75" customHeight="1">
      <c r="A619" s="136"/>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row>
    <row r="620" spans="1:26" ht="15.75" customHeight="1">
      <c r="A620" s="136"/>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row>
    <row r="621" spans="1:26" ht="15.75" customHeight="1">
      <c r="A621" s="136"/>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row>
    <row r="622" spans="1:26" ht="15.75" customHeight="1">
      <c r="A622" s="136"/>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row>
    <row r="623" spans="1:26" ht="15.75" customHeight="1">
      <c r="A623" s="136"/>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row>
    <row r="624" spans="1:26" ht="15.75" customHeight="1">
      <c r="A624" s="136"/>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row>
    <row r="625" spans="1:26" ht="15.75" customHeight="1">
      <c r="A625" s="136"/>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row>
    <row r="626" spans="1:26" ht="15.75" customHeight="1">
      <c r="A626" s="136"/>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row>
    <row r="627" spans="1:26" ht="15.75" customHeight="1">
      <c r="A627" s="136"/>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row>
    <row r="628" spans="1:26" ht="15.75" customHeight="1">
      <c r="A628" s="136"/>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row>
    <row r="629" spans="1:26" ht="15.75" customHeight="1">
      <c r="A629" s="136"/>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row>
    <row r="630" spans="1:26" ht="15.75" customHeight="1">
      <c r="A630" s="136"/>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row>
    <row r="631" spans="1:26" ht="15.75" customHeight="1">
      <c r="A631" s="136"/>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row>
    <row r="632" spans="1:26" ht="15.75" customHeight="1">
      <c r="A632" s="136"/>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row>
    <row r="633" spans="1:26" ht="15.75" customHeight="1">
      <c r="A633" s="136"/>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row>
    <row r="634" spans="1:26" ht="15.75" customHeight="1">
      <c r="A634" s="136"/>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row>
    <row r="635" spans="1:26" ht="15.75" customHeight="1">
      <c r="A635" s="136"/>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row>
    <row r="636" spans="1:26" ht="15.75" customHeight="1">
      <c r="A636" s="136"/>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row>
    <row r="637" spans="1:26" ht="15.75" customHeight="1">
      <c r="A637" s="136"/>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row>
    <row r="638" spans="1:26" ht="15.75" customHeight="1">
      <c r="A638" s="136"/>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row>
    <row r="639" spans="1:26" ht="15.75" customHeight="1">
      <c r="A639" s="136"/>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row>
    <row r="640" spans="1:26" ht="15.75" customHeight="1">
      <c r="A640" s="136"/>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row>
    <row r="641" spans="1:26" ht="15.75" customHeight="1">
      <c r="A641" s="136"/>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row>
    <row r="642" spans="1:26" ht="15.75" customHeight="1">
      <c r="A642" s="136"/>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row>
    <row r="643" spans="1:26" ht="15.75" customHeight="1">
      <c r="A643" s="136"/>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row>
    <row r="644" spans="1:26" ht="15.75" customHeight="1">
      <c r="A644" s="136"/>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row>
    <row r="645" spans="1:26" ht="15.75" customHeight="1">
      <c r="A645" s="136"/>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row>
    <row r="646" spans="1:26" ht="15.75" customHeight="1">
      <c r="A646" s="136"/>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row>
    <row r="647" spans="1:26" ht="15.75" customHeight="1">
      <c r="A647" s="136"/>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row>
    <row r="648" spans="1:26" ht="15.75" customHeight="1">
      <c r="A648" s="136"/>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row>
    <row r="649" spans="1:26" ht="15.75" customHeight="1">
      <c r="A649" s="136"/>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row>
    <row r="650" spans="1:26" ht="15.75" customHeight="1">
      <c r="A650" s="136"/>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row>
    <row r="651" spans="1:26" ht="15.75" customHeight="1">
      <c r="A651" s="136"/>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row>
    <row r="652" spans="1:26" ht="15.75" customHeight="1">
      <c r="A652" s="136"/>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row>
    <row r="653" spans="1:26" ht="15.75" customHeight="1">
      <c r="A653" s="136"/>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row>
    <row r="654" spans="1:26" ht="15.75" customHeight="1">
      <c r="A654" s="136"/>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row>
    <row r="655" spans="1:26" ht="15.75" customHeight="1">
      <c r="A655" s="136"/>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row>
    <row r="656" spans="1:26" ht="15.75" customHeight="1">
      <c r="A656" s="136"/>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row>
    <row r="657" spans="1:26" ht="15.75" customHeight="1">
      <c r="A657" s="136"/>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row>
    <row r="658" spans="1:26" ht="15.75" customHeight="1">
      <c r="A658" s="136"/>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row>
    <row r="659" spans="1:26" ht="15.75" customHeight="1">
      <c r="A659" s="136"/>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row>
    <row r="660" spans="1:26" ht="15.75" customHeight="1">
      <c r="A660" s="136"/>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row>
    <row r="661" spans="1:26" ht="15.75" customHeight="1">
      <c r="A661" s="136"/>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row>
    <row r="662" spans="1:26" ht="15.75" customHeight="1">
      <c r="A662" s="136"/>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row>
    <row r="663" spans="1:26" ht="15.75" customHeight="1">
      <c r="A663" s="136"/>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row>
    <row r="664" spans="1:26" ht="15.75" customHeight="1">
      <c r="A664" s="136"/>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row>
    <row r="665" spans="1:26" ht="15.75" customHeight="1">
      <c r="A665" s="136"/>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row>
    <row r="666" spans="1:26" ht="15.75" customHeight="1">
      <c r="A666" s="136"/>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row>
    <row r="667" spans="1:26" ht="15.75" customHeight="1">
      <c r="A667" s="136"/>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row>
    <row r="668" spans="1:26" ht="15.75" customHeight="1">
      <c r="A668" s="136"/>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row>
    <row r="669" spans="1:26" ht="15.75" customHeight="1">
      <c r="A669" s="136"/>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row>
    <row r="670" spans="1:26" ht="15.75" customHeight="1">
      <c r="A670" s="136"/>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row>
    <row r="671" spans="1:26" ht="15.75" customHeight="1">
      <c r="A671" s="136"/>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row>
    <row r="672" spans="1:26" ht="15.75" customHeight="1">
      <c r="A672" s="136"/>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row>
    <row r="673" spans="1:26" ht="15.75" customHeight="1">
      <c r="A673" s="136"/>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row>
    <row r="674" spans="1:26" ht="15.75" customHeight="1">
      <c r="A674" s="136"/>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row>
    <row r="675" spans="1:26" ht="15.75" customHeight="1">
      <c r="A675" s="136"/>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row>
    <row r="676" spans="1:26" ht="15.75" customHeight="1">
      <c r="A676" s="136"/>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row>
    <row r="677" spans="1:26" ht="15.75" customHeight="1">
      <c r="A677" s="136"/>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row>
    <row r="678" spans="1:26" ht="15.75" customHeight="1">
      <c r="A678" s="136"/>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row>
    <row r="679" spans="1:26" ht="15.75" customHeight="1">
      <c r="A679" s="136"/>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row>
    <row r="680" spans="1:26" ht="15.75" customHeight="1">
      <c r="A680" s="136"/>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row>
    <row r="681" spans="1:26" ht="15.75" customHeight="1">
      <c r="A681" s="136"/>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row>
    <row r="682" spans="1:26" ht="15.75" customHeight="1">
      <c r="A682" s="136"/>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row>
    <row r="683" spans="1:26" ht="15.75" customHeight="1">
      <c r="A683" s="136"/>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row>
    <row r="684" spans="1:26" ht="15.75" customHeight="1">
      <c r="A684" s="136"/>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row>
    <row r="685" spans="1:26" ht="15.75" customHeight="1">
      <c r="A685" s="136"/>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row>
    <row r="686" spans="1:26" ht="15.75" customHeight="1">
      <c r="A686" s="136"/>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row>
    <row r="687" spans="1:26" ht="15.75" customHeight="1">
      <c r="A687" s="136"/>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row>
    <row r="688" spans="1:26" ht="15.75" customHeight="1">
      <c r="A688" s="136"/>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row>
    <row r="689" spans="1:26" ht="15.75" customHeight="1">
      <c r="A689" s="136"/>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row>
    <row r="690" spans="1:26" ht="15.75" customHeight="1">
      <c r="A690" s="136"/>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row>
    <row r="691" spans="1:26" ht="15.75" customHeight="1">
      <c r="A691" s="136"/>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row>
    <row r="692" spans="1:26" ht="15.75" customHeight="1">
      <c r="A692" s="136"/>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row>
    <row r="693" spans="1:26" ht="15.75" customHeight="1">
      <c r="A693" s="136"/>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row>
    <row r="694" spans="1:26" ht="15.75" customHeight="1">
      <c r="A694" s="136"/>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row>
    <row r="695" spans="1:26" ht="15.75" customHeight="1">
      <c r="A695" s="136"/>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row>
    <row r="696" spans="1:26" ht="15.75" customHeight="1">
      <c r="A696" s="136"/>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row>
    <row r="697" spans="1:26" ht="15.75" customHeight="1">
      <c r="A697" s="136"/>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row>
    <row r="698" spans="1:26" ht="15.75" customHeight="1">
      <c r="A698" s="136"/>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row>
    <row r="699" spans="1:26" ht="15.75" customHeight="1">
      <c r="A699" s="136"/>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row>
    <row r="700" spans="1:26" ht="15.75" customHeight="1">
      <c r="A700" s="136"/>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row>
    <row r="701" spans="1:26" ht="15.75" customHeight="1">
      <c r="A701" s="136"/>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row>
    <row r="702" spans="1:26" ht="15.75" customHeight="1">
      <c r="A702" s="136"/>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row>
    <row r="703" spans="1:26" ht="15.75" customHeight="1">
      <c r="A703" s="136"/>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row>
    <row r="704" spans="1:26" ht="15.75" customHeight="1">
      <c r="A704" s="136"/>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row>
    <row r="705" spans="1:26" ht="15.75" customHeight="1">
      <c r="A705" s="136"/>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row>
    <row r="706" spans="1:26" ht="15.75" customHeight="1">
      <c r="A706" s="136"/>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row>
    <row r="707" spans="1:26" ht="15.75" customHeight="1">
      <c r="A707" s="136"/>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row>
    <row r="708" spans="1:26" ht="15.75" customHeight="1">
      <c r="A708" s="136"/>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row>
    <row r="709" spans="1:26" ht="15.75" customHeight="1">
      <c r="A709" s="136"/>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row>
    <row r="710" spans="1:26" ht="15.75" customHeight="1">
      <c r="A710" s="136"/>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row>
    <row r="711" spans="1:26" ht="15.75" customHeight="1">
      <c r="A711" s="136"/>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row>
    <row r="712" spans="1:26" ht="15.75" customHeight="1">
      <c r="A712" s="136"/>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row>
    <row r="713" spans="1:26" ht="15.75" customHeight="1">
      <c r="A713" s="136"/>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row>
    <row r="714" spans="1:26" ht="15.75" customHeight="1">
      <c r="A714" s="136"/>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row>
    <row r="715" spans="1:26" ht="15.75" customHeight="1">
      <c r="A715" s="136"/>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row>
    <row r="716" spans="1:26" ht="15.75" customHeight="1">
      <c r="A716" s="136"/>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row>
    <row r="717" spans="1:26" ht="15.75" customHeight="1">
      <c r="A717" s="136"/>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row>
    <row r="718" spans="1:26" ht="15.75" customHeight="1">
      <c r="A718" s="136"/>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row>
    <row r="719" spans="1:26" ht="15.75" customHeight="1">
      <c r="A719" s="136"/>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row>
    <row r="720" spans="1:26" ht="15.75" customHeight="1">
      <c r="A720" s="136"/>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row>
    <row r="721" spans="1:26" ht="15.75" customHeight="1">
      <c r="A721" s="136"/>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row>
    <row r="722" spans="1:26" ht="15.75" customHeight="1">
      <c r="A722" s="136"/>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row>
    <row r="723" spans="1:26" ht="15.75" customHeight="1">
      <c r="A723" s="136"/>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row>
    <row r="724" spans="1:26" ht="15.75" customHeight="1">
      <c r="A724" s="136"/>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row>
    <row r="725" spans="1:26" ht="15.75" customHeight="1">
      <c r="A725" s="136"/>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row>
    <row r="726" spans="1:26" ht="15.75" customHeight="1">
      <c r="A726" s="136"/>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row>
    <row r="727" spans="1:26" ht="15.75" customHeight="1">
      <c r="A727" s="136"/>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row>
    <row r="728" spans="1:26" ht="15.75" customHeight="1">
      <c r="A728" s="136"/>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row>
    <row r="729" spans="1:26" ht="15.75" customHeight="1">
      <c r="A729" s="136"/>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row>
    <row r="730" spans="1:26" ht="15.75" customHeight="1">
      <c r="A730" s="136"/>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row>
    <row r="731" spans="1:26" ht="15.75" customHeight="1">
      <c r="A731" s="136"/>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row>
    <row r="732" spans="1:26" ht="15.75" customHeight="1">
      <c r="A732" s="136"/>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row>
    <row r="733" spans="1:26" ht="15.75" customHeight="1">
      <c r="A733" s="136"/>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row>
    <row r="734" spans="1:26" ht="15.75" customHeight="1">
      <c r="A734" s="136"/>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row>
    <row r="735" spans="1:26" ht="15.75" customHeight="1">
      <c r="A735" s="136"/>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row>
    <row r="736" spans="1:26" ht="15.75" customHeight="1">
      <c r="A736" s="136"/>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row>
    <row r="737" spans="1:26" ht="15.75" customHeight="1">
      <c r="A737" s="136"/>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row>
    <row r="738" spans="1:26" ht="15.75" customHeight="1">
      <c r="A738" s="136"/>
      <c r="B738" s="136"/>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row>
    <row r="739" spans="1:26" ht="15.75" customHeight="1">
      <c r="A739" s="136"/>
      <c r="B739" s="136"/>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row>
    <row r="740" spans="1:26" ht="15.75" customHeight="1">
      <c r="A740" s="136"/>
      <c r="B740" s="136"/>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row>
    <row r="741" spans="1:26" ht="15.75" customHeight="1">
      <c r="A741" s="136"/>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row>
    <row r="742" spans="1:26" ht="15.75" customHeight="1">
      <c r="A742" s="136"/>
      <c r="B742" s="136"/>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row>
    <row r="743" spans="1:26" ht="15.75" customHeight="1">
      <c r="A743" s="136"/>
      <c r="B743" s="136"/>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row>
    <row r="744" spans="1:26" ht="15.75" customHeight="1">
      <c r="A744" s="136"/>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row>
    <row r="745" spans="1:26" ht="15.75" customHeight="1">
      <c r="A745" s="136"/>
      <c r="B745" s="136"/>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row>
    <row r="746" spans="1:26" ht="15.75" customHeight="1">
      <c r="A746" s="136"/>
      <c r="B746" s="136"/>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row>
    <row r="747" spans="1:26" ht="15.75" customHeight="1">
      <c r="A747" s="136"/>
      <c r="B747" s="136"/>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row>
    <row r="748" spans="1:26" ht="15.75" customHeight="1">
      <c r="A748" s="136"/>
      <c r="B748" s="136"/>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row>
    <row r="749" spans="1:26" ht="15.75" customHeight="1">
      <c r="A749" s="136"/>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row>
    <row r="750" spans="1:26" ht="15.75" customHeight="1">
      <c r="A750" s="136"/>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row>
    <row r="751" spans="1:26" ht="15.75" customHeight="1">
      <c r="A751" s="136"/>
      <c r="B751" s="136"/>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row>
    <row r="752" spans="1:26" ht="15.75" customHeight="1">
      <c r="A752" s="136"/>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row>
    <row r="753" spans="1:26" ht="15.75" customHeight="1">
      <c r="A753" s="136"/>
      <c r="B753" s="136"/>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row>
    <row r="754" spans="1:26" ht="15.75" customHeight="1">
      <c r="A754" s="136"/>
      <c r="B754" s="136"/>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row>
    <row r="755" spans="1:26" ht="15.75" customHeight="1">
      <c r="A755" s="136"/>
      <c r="B755" s="136"/>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row>
    <row r="756" spans="1:26" ht="15.75" customHeight="1">
      <c r="A756" s="136"/>
      <c r="B756" s="136"/>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row>
    <row r="757" spans="1:26" ht="15.75" customHeight="1">
      <c r="A757" s="136"/>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row>
    <row r="758" spans="1:26" ht="15.75" customHeight="1">
      <c r="A758" s="136"/>
      <c r="B758" s="136"/>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row>
    <row r="759" spans="1:26" ht="15.75" customHeight="1">
      <c r="A759" s="136"/>
      <c r="B759" s="136"/>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row>
    <row r="760" spans="1:26" ht="15.75" customHeight="1">
      <c r="A760" s="136"/>
      <c r="B760" s="136"/>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row>
    <row r="761" spans="1:26" ht="15.75" customHeight="1">
      <c r="A761" s="136"/>
      <c r="B761" s="136"/>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row>
    <row r="762" spans="1:26" ht="15.75" customHeight="1">
      <c r="A762" s="136"/>
      <c r="B762" s="136"/>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row>
    <row r="763" spans="1:26" ht="15.75" customHeight="1">
      <c r="A763" s="136"/>
      <c r="B763" s="136"/>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row>
    <row r="764" spans="1:26" ht="15.75" customHeight="1">
      <c r="A764" s="136"/>
      <c r="B764" s="136"/>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row>
    <row r="765" spans="1:26" ht="15.75" customHeight="1">
      <c r="A765" s="136"/>
      <c r="B765" s="136"/>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row>
    <row r="766" spans="1:26" ht="15.75" customHeight="1">
      <c r="A766" s="136"/>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row>
    <row r="767" spans="1:26" ht="15.75" customHeight="1">
      <c r="A767" s="136"/>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row>
    <row r="768" spans="1:26" ht="15.75" customHeight="1">
      <c r="A768" s="136"/>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row>
    <row r="769" spans="1:26" ht="15.75" customHeight="1">
      <c r="A769" s="136"/>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row>
    <row r="770" spans="1:26" ht="15.75" customHeight="1">
      <c r="A770" s="136"/>
      <c r="B770" s="136"/>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row>
    <row r="771" spans="1:26" ht="15.75" customHeight="1">
      <c r="A771" s="136"/>
      <c r="B771" s="136"/>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row>
    <row r="772" spans="1:26" ht="15.75" customHeight="1">
      <c r="A772" s="136"/>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row>
    <row r="773" spans="1:26" ht="15.75" customHeight="1">
      <c r="A773" s="136"/>
      <c r="B773" s="136"/>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row>
    <row r="774" spans="1:26" ht="15.75" customHeight="1">
      <c r="A774" s="136"/>
      <c r="B774" s="136"/>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row>
    <row r="775" spans="1:26" ht="15.75" customHeight="1">
      <c r="A775" s="136"/>
      <c r="B775" s="136"/>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row>
    <row r="776" spans="1:26" ht="15.75" customHeight="1">
      <c r="A776" s="136"/>
      <c r="B776" s="136"/>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row>
    <row r="777" spans="1:26" ht="15.75" customHeight="1">
      <c r="A777" s="136"/>
      <c r="B777" s="136"/>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row>
    <row r="778" spans="1:26" ht="15.75" customHeight="1">
      <c r="A778" s="136"/>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row>
    <row r="779" spans="1:26" ht="15.75" customHeight="1">
      <c r="A779" s="136"/>
      <c r="B779" s="136"/>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row>
    <row r="780" spans="1:26" ht="15.75" customHeight="1">
      <c r="A780" s="136"/>
      <c r="B780" s="136"/>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row>
    <row r="781" spans="1:26" ht="15.75" customHeight="1">
      <c r="A781" s="136"/>
      <c r="B781" s="136"/>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row>
    <row r="782" spans="1:26" ht="15.75" customHeight="1">
      <c r="A782" s="136"/>
      <c r="B782" s="136"/>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row>
    <row r="783" spans="1:26" ht="15.75" customHeight="1">
      <c r="A783" s="136"/>
      <c r="B783" s="136"/>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row>
    <row r="784" spans="1:26" ht="15.75" customHeight="1">
      <c r="A784" s="136"/>
      <c r="B784" s="136"/>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row>
    <row r="785" spans="1:26" ht="15.75" customHeight="1">
      <c r="A785" s="136"/>
      <c r="B785" s="136"/>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row>
    <row r="786" spans="1:26" ht="15.75" customHeight="1">
      <c r="A786" s="136"/>
      <c r="B786" s="136"/>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row>
    <row r="787" spans="1:26" ht="15.75" customHeight="1">
      <c r="A787" s="136"/>
      <c r="B787" s="136"/>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row>
    <row r="788" spans="1:26" ht="15.75" customHeight="1">
      <c r="A788" s="136"/>
      <c r="B788" s="136"/>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row>
    <row r="789" spans="1:26" ht="15.75" customHeight="1">
      <c r="A789" s="136"/>
      <c r="B789" s="136"/>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row>
    <row r="790" spans="1:26" ht="15.75" customHeight="1">
      <c r="A790" s="136"/>
      <c r="B790" s="136"/>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row>
    <row r="791" spans="1:26" ht="15.75" customHeight="1">
      <c r="A791" s="136"/>
      <c r="B791" s="136"/>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row>
    <row r="792" spans="1:26" ht="15.75" customHeight="1">
      <c r="A792" s="136"/>
      <c r="B792" s="136"/>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row>
    <row r="793" spans="1:26" ht="15.75" customHeight="1">
      <c r="A793" s="136"/>
      <c r="B793" s="136"/>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row>
    <row r="794" spans="1:26" ht="15.75" customHeight="1">
      <c r="A794" s="136"/>
      <c r="B794" s="136"/>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row>
    <row r="795" spans="1:26" ht="15.75" customHeight="1">
      <c r="A795" s="136"/>
      <c r="B795" s="136"/>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row>
    <row r="796" spans="1:26" ht="15.75" customHeight="1">
      <c r="A796" s="136"/>
      <c r="B796" s="136"/>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row>
    <row r="797" spans="1:26" ht="15.75" customHeight="1">
      <c r="A797" s="136"/>
      <c r="B797" s="136"/>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row>
    <row r="798" spans="1:26" ht="15.75" customHeight="1">
      <c r="A798" s="136"/>
      <c r="B798" s="136"/>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row>
    <row r="799" spans="1:26" ht="15.75" customHeight="1">
      <c r="A799" s="136"/>
      <c r="B799" s="136"/>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row>
    <row r="800" spans="1:26" ht="15.75" customHeight="1">
      <c r="A800" s="136"/>
      <c r="B800" s="136"/>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row>
    <row r="801" spans="1:26" ht="15.75" customHeight="1">
      <c r="A801" s="136"/>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row>
    <row r="802" spans="1:26" ht="15.75" customHeight="1">
      <c r="A802" s="136"/>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row>
    <row r="803" spans="1:26" ht="15.75" customHeight="1">
      <c r="A803" s="136"/>
      <c r="B803" s="136"/>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row>
    <row r="804" spans="1:26" ht="15.75" customHeight="1">
      <c r="A804" s="136"/>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row>
    <row r="805" spans="1:26" ht="15.75" customHeight="1">
      <c r="A805" s="136"/>
      <c r="B805" s="136"/>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row>
    <row r="806" spans="1:26" ht="15.75" customHeight="1">
      <c r="A806" s="136"/>
      <c r="B806" s="136"/>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row>
    <row r="807" spans="1:26" ht="15.75" customHeight="1">
      <c r="A807" s="136"/>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row>
    <row r="808" spans="1:26" ht="15.75" customHeight="1">
      <c r="A808" s="136"/>
      <c r="B808" s="136"/>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row>
    <row r="809" spans="1:26" ht="15.75" customHeight="1">
      <c r="A809" s="136"/>
      <c r="B809" s="136"/>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row>
    <row r="810" spans="1:26" ht="15.75" customHeight="1">
      <c r="A810" s="136"/>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row>
    <row r="811" spans="1:26" ht="15.75" customHeight="1">
      <c r="A811" s="136"/>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row>
    <row r="812" spans="1:26" ht="15.75" customHeight="1">
      <c r="A812" s="136"/>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row>
    <row r="813" spans="1:26" ht="15.75" customHeight="1">
      <c r="A813" s="136"/>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row>
    <row r="814" spans="1:26" ht="15.75" customHeight="1">
      <c r="A814" s="136"/>
      <c r="B814" s="136"/>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row>
    <row r="815" spans="1:26" ht="15.75" customHeight="1">
      <c r="A815" s="136"/>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row>
    <row r="816" spans="1:26" ht="15.75" customHeight="1">
      <c r="A816" s="136"/>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row>
    <row r="817" spans="1:26" ht="15.75" customHeight="1">
      <c r="A817" s="136"/>
      <c r="B817" s="136"/>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row>
    <row r="818" spans="1:26" ht="15.75" customHeight="1">
      <c r="A818" s="136"/>
      <c r="B818" s="136"/>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row>
    <row r="819" spans="1:26" ht="15.75" customHeight="1">
      <c r="A819" s="136"/>
      <c r="B819" s="136"/>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row>
    <row r="820" spans="1:26" ht="15.75" customHeight="1">
      <c r="A820" s="136"/>
      <c r="B820" s="136"/>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row>
    <row r="821" spans="1:26" ht="15.75" customHeight="1">
      <c r="A821" s="136"/>
      <c r="B821" s="136"/>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row>
    <row r="822" spans="1:26" ht="15.75" customHeight="1">
      <c r="A822" s="136"/>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row>
    <row r="823" spans="1:26" ht="15.75" customHeight="1">
      <c r="A823" s="136"/>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row>
    <row r="824" spans="1:26" ht="15.75" customHeight="1">
      <c r="A824" s="136"/>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row>
    <row r="825" spans="1:26" ht="15.75" customHeight="1">
      <c r="A825" s="136"/>
      <c r="B825" s="136"/>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row>
    <row r="826" spans="1:26" ht="15.75" customHeight="1">
      <c r="A826" s="136"/>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row>
    <row r="827" spans="1:26" ht="15.75" customHeight="1">
      <c r="A827" s="136"/>
      <c r="B827" s="136"/>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row>
    <row r="828" spans="1:26" ht="15.75" customHeight="1">
      <c r="A828" s="136"/>
      <c r="B828" s="136"/>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row>
    <row r="829" spans="1:26" ht="15.75" customHeight="1">
      <c r="A829" s="136"/>
      <c r="B829" s="136"/>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row>
    <row r="830" spans="1:26" ht="15.75" customHeight="1">
      <c r="A830" s="136"/>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row>
    <row r="831" spans="1:26" ht="15.75" customHeight="1">
      <c r="A831" s="136"/>
      <c r="B831" s="136"/>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row>
    <row r="832" spans="1:26" ht="15.75" customHeight="1">
      <c r="A832" s="136"/>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row>
    <row r="833" spans="1:26" ht="15.75" customHeight="1">
      <c r="A833" s="136"/>
      <c r="B833" s="136"/>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row>
    <row r="834" spans="1:26" ht="15.75" customHeight="1">
      <c r="A834" s="136"/>
      <c r="B834" s="136"/>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row>
    <row r="835" spans="1:26" ht="15.75" customHeight="1">
      <c r="A835" s="136"/>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row>
    <row r="836" spans="1:26" ht="15.75" customHeight="1">
      <c r="A836" s="136"/>
      <c r="B836" s="136"/>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row>
    <row r="837" spans="1:26" ht="15.75" customHeight="1">
      <c r="A837" s="136"/>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row>
    <row r="838" spans="1:26" ht="15.75" customHeight="1">
      <c r="A838" s="136"/>
      <c r="B838" s="136"/>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row>
    <row r="839" spans="1:26" ht="15.75" customHeight="1">
      <c r="A839" s="136"/>
      <c r="B839" s="136"/>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row>
    <row r="840" spans="1:26" ht="15.75" customHeight="1">
      <c r="A840" s="136"/>
      <c r="B840" s="136"/>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row>
    <row r="841" spans="1:26" ht="15.75" customHeight="1">
      <c r="A841" s="136"/>
      <c r="B841" s="136"/>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row>
    <row r="842" spans="1:26" ht="15.75" customHeight="1">
      <c r="A842" s="136"/>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row>
    <row r="843" spans="1:26" ht="15.75" customHeight="1">
      <c r="A843" s="136"/>
      <c r="B843" s="136"/>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row>
    <row r="844" spans="1:26" ht="15.75" customHeight="1">
      <c r="A844" s="136"/>
      <c r="B844" s="136"/>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row>
    <row r="845" spans="1:26" ht="15.75" customHeight="1">
      <c r="A845" s="136"/>
      <c r="B845" s="136"/>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row>
    <row r="846" spans="1:26" ht="15.75" customHeight="1">
      <c r="A846" s="136"/>
      <c r="B846" s="136"/>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row>
    <row r="847" spans="1:26" ht="15.75" customHeight="1">
      <c r="A847" s="136"/>
      <c r="B847" s="136"/>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row>
    <row r="848" spans="1:26" ht="15.75" customHeight="1">
      <c r="A848" s="136"/>
      <c r="B848" s="136"/>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row>
    <row r="849" spans="1:26" ht="15.75" customHeight="1">
      <c r="A849" s="136"/>
      <c r="B849" s="136"/>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row>
    <row r="850" spans="1:26" ht="15.75" customHeight="1">
      <c r="A850" s="136"/>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row>
    <row r="851" spans="1:26" ht="15.75" customHeight="1">
      <c r="A851" s="136"/>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row>
    <row r="852" spans="1:26" ht="15.75" customHeight="1">
      <c r="A852" s="136"/>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row>
    <row r="853" spans="1:26" ht="15.75" customHeight="1">
      <c r="A853" s="136"/>
      <c r="B853" s="136"/>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row>
    <row r="854" spans="1:26" ht="15.75" customHeight="1">
      <c r="A854" s="136"/>
      <c r="B854" s="136"/>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row>
    <row r="855" spans="1:26" ht="15.75" customHeight="1">
      <c r="A855" s="136"/>
      <c r="B855" s="136"/>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row>
    <row r="856" spans="1:26" ht="15.75" customHeight="1">
      <c r="A856" s="136"/>
      <c r="B856" s="136"/>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row>
    <row r="857" spans="1:26" ht="15.75" customHeight="1">
      <c r="A857" s="136"/>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row>
    <row r="858" spans="1:26" ht="15.75" customHeight="1">
      <c r="A858" s="136"/>
      <c r="B858" s="136"/>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row>
    <row r="859" spans="1:26" ht="15.75" customHeight="1">
      <c r="A859" s="136"/>
      <c r="B859" s="136"/>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row>
    <row r="860" spans="1:26" ht="15.75" customHeight="1">
      <c r="A860" s="136"/>
      <c r="B860" s="136"/>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row>
    <row r="861" spans="1:26" ht="15.75" customHeight="1">
      <c r="A861" s="136"/>
      <c r="B861" s="136"/>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row>
    <row r="862" spans="1:26" ht="15.75" customHeight="1">
      <c r="A862" s="136"/>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row>
    <row r="863" spans="1:26" ht="15.75" customHeight="1">
      <c r="A863" s="136"/>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row>
    <row r="864" spans="1:26" ht="15.75" customHeight="1">
      <c r="A864" s="136"/>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row>
    <row r="865" spans="1:26" ht="15.75" customHeight="1">
      <c r="A865" s="136"/>
      <c r="B865" s="136"/>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row>
    <row r="866" spans="1:26" ht="15.75" customHeight="1">
      <c r="A866" s="136"/>
      <c r="B866" s="136"/>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row>
    <row r="867" spans="1:26" ht="15.75" customHeight="1">
      <c r="A867" s="136"/>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row>
    <row r="868" spans="1:26" ht="15.75" customHeight="1">
      <c r="A868" s="136"/>
      <c r="B868" s="136"/>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row>
    <row r="869" spans="1:26" ht="15.75" customHeight="1">
      <c r="A869" s="136"/>
      <c r="B869" s="136"/>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row>
    <row r="870" spans="1:26" ht="15.75" customHeight="1">
      <c r="A870" s="136"/>
      <c r="B870" s="136"/>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row>
    <row r="871" spans="1:26" ht="15.75" customHeight="1">
      <c r="A871" s="136"/>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row>
    <row r="872" spans="1:26" ht="15.75" customHeight="1">
      <c r="A872" s="136"/>
      <c r="B872" s="136"/>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row>
    <row r="873" spans="1:26" ht="15.75" customHeight="1">
      <c r="A873" s="136"/>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row>
    <row r="874" spans="1:26" ht="15.75" customHeight="1">
      <c r="A874" s="136"/>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row>
    <row r="875" spans="1:26" ht="15.75" customHeight="1">
      <c r="A875" s="136"/>
      <c r="B875" s="136"/>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row>
    <row r="876" spans="1:26" ht="15.75" customHeight="1">
      <c r="A876" s="136"/>
      <c r="B876" s="136"/>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row>
    <row r="877" spans="1:26" ht="15.75" customHeight="1">
      <c r="A877" s="136"/>
      <c r="B877" s="136"/>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row>
    <row r="878" spans="1:26" ht="15.75" customHeight="1">
      <c r="A878" s="136"/>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row>
    <row r="879" spans="1:26" ht="15.75" customHeight="1">
      <c r="A879" s="136"/>
      <c r="B879" s="136"/>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row>
    <row r="880" spans="1:26" ht="15.75" customHeight="1">
      <c r="A880" s="136"/>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row>
    <row r="881" spans="1:26" ht="15.75" customHeight="1">
      <c r="A881" s="136"/>
      <c r="B881" s="136"/>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row>
    <row r="882" spans="1:26" ht="15.75" customHeight="1">
      <c r="A882" s="136"/>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row>
    <row r="883" spans="1:26" ht="15.75" customHeight="1">
      <c r="A883" s="136"/>
      <c r="B883" s="136"/>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row>
    <row r="884" spans="1:26" ht="15.75" customHeight="1">
      <c r="A884" s="136"/>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row>
    <row r="885" spans="1:26" ht="15.75" customHeight="1">
      <c r="A885" s="136"/>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row>
    <row r="886" spans="1:26" ht="15.75" customHeight="1">
      <c r="A886" s="136"/>
      <c r="B886" s="136"/>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row>
    <row r="887" spans="1:26" ht="15.75" customHeight="1">
      <c r="A887" s="136"/>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row>
    <row r="888" spans="1:26" ht="15.75" customHeight="1">
      <c r="A888" s="136"/>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row>
    <row r="889" spans="1:26" ht="15.75" customHeight="1">
      <c r="A889" s="136"/>
      <c r="B889" s="136"/>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row>
    <row r="890" spans="1:26" ht="15.75" customHeight="1">
      <c r="A890" s="136"/>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row>
    <row r="891" spans="1:26" ht="15.75" customHeight="1">
      <c r="A891" s="136"/>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row>
    <row r="892" spans="1:26" ht="15.75" customHeight="1">
      <c r="A892" s="136"/>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row>
    <row r="893" spans="1:26" ht="15.75" customHeight="1">
      <c r="A893" s="136"/>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row>
    <row r="894" spans="1:26" ht="15.75" customHeight="1">
      <c r="A894" s="136"/>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row>
    <row r="895" spans="1:26" ht="15.75" customHeight="1">
      <c r="A895" s="136"/>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row>
    <row r="896" spans="1:26" ht="15.75" customHeight="1">
      <c r="A896" s="136"/>
      <c r="B896" s="136"/>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row>
    <row r="897" spans="1:26" ht="15.75" customHeight="1">
      <c r="A897" s="136"/>
      <c r="B897" s="136"/>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row>
    <row r="898" spans="1:26" ht="15.75" customHeight="1">
      <c r="A898" s="136"/>
      <c r="B898" s="136"/>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row>
    <row r="899" spans="1:26" ht="15.75" customHeight="1">
      <c r="A899" s="136"/>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row>
    <row r="900" spans="1:26" ht="15.75" customHeight="1">
      <c r="A900" s="136"/>
      <c r="B900" s="136"/>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row>
    <row r="901" spans="1:26" ht="15.75" customHeight="1">
      <c r="A901" s="136"/>
      <c r="B901" s="136"/>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row>
    <row r="902" spans="1:26" ht="15.75" customHeight="1">
      <c r="A902" s="136"/>
      <c r="B902" s="136"/>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row>
    <row r="903" spans="1:26" ht="15.75" customHeight="1">
      <c r="A903" s="136"/>
      <c r="B903" s="136"/>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row>
    <row r="904" spans="1:26" ht="15.75" customHeight="1">
      <c r="A904" s="136"/>
      <c r="B904" s="136"/>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row>
    <row r="905" spans="1:26" ht="15.75" customHeight="1">
      <c r="A905" s="136"/>
      <c r="B905" s="136"/>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row>
    <row r="906" spans="1:26" ht="15.75" customHeight="1">
      <c r="A906" s="136"/>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row>
    <row r="907" spans="1:26" ht="15.75" customHeight="1">
      <c r="A907" s="136"/>
      <c r="B907" s="136"/>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row>
    <row r="908" spans="1:26" ht="15.75" customHeight="1">
      <c r="A908" s="136"/>
      <c r="B908" s="136"/>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row>
    <row r="909" spans="1:26" ht="15.75" customHeight="1">
      <c r="A909" s="136"/>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row>
    <row r="910" spans="1:26" ht="15.75" customHeight="1">
      <c r="A910" s="136"/>
      <c r="B910" s="136"/>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row>
    <row r="911" spans="1:26" ht="15.75" customHeight="1">
      <c r="A911" s="136"/>
      <c r="B911" s="136"/>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row>
    <row r="912" spans="1:26" ht="15.75" customHeight="1">
      <c r="A912" s="136"/>
      <c r="B912" s="136"/>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row>
    <row r="913" spans="1:26" ht="15.75" customHeight="1">
      <c r="A913" s="136"/>
      <c r="B913" s="136"/>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row>
    <row r="914" spans="1:26" ht="15.75" customHeight="1">
      <c r="A914" s="136"/>
      <c r="B914" s="136"/>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row>
    <row r="915" spans="1:26" ht="15.75" customHeight="1">
      <c r="A915" s="136"/>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row>
    <row r="916" spans="1:26" ht="15.75" customHeight="1">
      <c r="A916" s="136"/>
      <c r="B916" s="136"/>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row>
    <row r="917" spans="1:26" ht="15.75" customHeight="1">
      <c r="A917" s="136"/>
      <c r="B917" s="136"/>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row>
    <row r="918" spans="1:26" ht="15.75" customHeight="1">
      <c r="A918" s="136"/>
      <c r="B918" s="136"/>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row>
    <row r="919" spans="1:26" ht="15.75" customHeight="1">
      <c r="A919" s="136"/>
      <c r="B919" s="136"/>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row>
    <row r="920" spans="1:26" ht="15.75" customHeight="1">
      <c r="A920" s="136"/>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row>
    <row r="921" spans="1:26" ht="15.75" customHeight="1">
      <c r="A921" s="136"/>
      <c r="B921" s="136"/>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row>
    <row r="922" spans="1:26" ht="15.75" customHeight="1">
      <c r="A922" s="136"/>
      <c r="B922" s="136"/>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row>
    <row r="923" spans="1:26" ht="15.75" customHeight="1">
      <c r="A923" s="136"/>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row>
    <row r="924" spans="1:26" ht="15.75" customHeight="1">
      <c r="A924" s="136"/>
      <c r="B924" s="136"/>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row>
    <row r="925" spans="1:26" ht="15.75" customHeight="1">
      <c r="A925" s="136"/>
      <c r="B925" s="136"/>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row>
    <row r="926" spans="1:26" ht="15.75" customHeight="1">
      <c r="A926" s="136"/>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row>
    <row r="927" spans="1:26" ht="15.75" customHeight="1">
      <c r="A927" s="136"/>
      <c r="B927" s="136"/>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row>
    <row r="928" spans="1:26" ht="15.75" customHeight="1">
      <c r="A928" s="136"/>
      <c r="B928" s="136"/>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row>
    <row r="929" spans="1:26" ht="15.75" customHeight="1">
      <c r="A929" s="136"/>
      <c r="B929" s="136"/>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row>
    <row r="930" spans="1:26" ht="15.75" customHeight="1">
      <c r="A930" s="136"/>
      <c r="B930" s="136"/>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row>
    <row r="931" spans="1:26" ht="15.75" customHeight="1">
      <c r="A931" s="136"/>
      <c r="B931" s="136"/>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row>
    <row r="932" spans="1:26" ht="15.75" customHeight="1">
      <c r="A932" s="136"/>
      <c r="B932" s="136"/>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row>
    <row r="933" spans="1:26" ht="15.75" customHeight="1">
      <c r="A933" s="136"/>
      <c r="B933" s="136"/>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row>
    <row r="934" spans="1:26" ht="15.75" customHeight="1">
      <c r="A934" s="136"/>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row>
    <row r="935" spans="1:26" ht="15.75" customHeight="1">
      <c r="A935" s="136"/>
      <c r="B935" s="136"/>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row>
    <row r="936" spans="1:26" ht="15.75" customHeight="1">
      <c r="A936" s="136"/>
      <c r="B936" s="136"/>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row>
    <row r="937" spans="1:26" ht="15.75" customHeight="1">
      <c r="A937" s="136"/>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row>
    <row r="938" spans="1:26" ht="15.75" customHeight="1">
      <c r="A938" s="136"/>
      <c r="B938" s="136"/>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row>
    <row r="939" spans="1:26" ht="15.75" customHeight="1">
      <c r="A939" s="136"/>
      <c r="B939" s="136"/>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row>
    <row r="940" spans="1:26" ht="15.75" customHeight="1">
      <c r="A940" s="136"/>
      <c r="B940" s="136"/>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row>
    <row r="941" spans="1:26" ht="15.75" customHeight="1">
      <c r="A941" s="136"/>
      <c r="B941" s="136"/>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row>
    <row r="942" spans="1:26" ht="15.75" customHeight="1">
      <c r="A942" s="136"/>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row>
    <row r="943" spans="1:26" ht="15.75" customHeight="1">
      <c r="A943" s="136"/>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row>
    <row r="944" spans="1:26" ht="15.75" customHeight="1">
      <c r="A944" s="136"/>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row>
    <row r="945" spans="1:26" ht="15.75" customHeight="1">
      <c r="A945" s="136"/>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row>
    <row r="946" spans="1:26" ht="15.75" customHeight="1">
      <c r="A946" s="136"/>
      <c r="B946" s="136"/>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row>
    <row r="947" spans="1:26" ht="15.75" customHeight="1">
      <c r="A947" s="136"/>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row>
    <row r="948" spans="1:26" ht="15.75" customHeight="1">
      <c r="A948" s="136"/>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row>
    <row r="949" spans="1:26" ht="15.75" customHeight="1">
      <c r="A949" s="136"/>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row>
    <row r="950" spans="1:26" ht="15.75" customHeight="1">
      <c r="A950" s="136"/>
      <c r="B950" s="136"/>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row>
    <row r="951" spans="1:26" ht="15.75" customHeight="1">
      <c r="A951" s="136"/>
      <c r="B951" s="136"/>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row>
    <row r="952" spans="1:26" ht="15.75" customHeight="1">
      <c r="A952" s="136"/>
      <c r="B952" s="136"/>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row>
    <row r="953" spans="1:26" ht="15.75" customHeight="1">
      <c r="A953" s="136"/>
      <c r="B953" s="136"/>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row>
    <row r="954" spans="1:26" ht="15.75" customHeight="1">
      <c r="A954" s="136"/>
      <c r="B954" s="136"/>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row>
    <row r="955" spans="1:26" ht="15.75" customHeight="1">
      <c r="A955" s="136"/>
      <c r="B955" s="136"/>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row>
    <row r="956" spans="1:26" ht="15.75" customHeight="1">
      <c r="A956" s="136"/>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row>
    <row r="957" spans="1:26" ht="15.75" customHeight="1">
      <c r="A957" s="136"/>
      <c r="B957" s="136"/>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row>
    <row r="958" spans="1:26" ht="15.75" customHeight="1">
      <c r="A958" s="136"/>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row>
    <row r="959" spans="1:26" ht="15.75" customHeight="1">
      <c r="A959" s="136"/>
      <c r="B959" s="136"/>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row>
    <row r="960" spans="1:26" ht="15.75" customHeight="1">
      <c r="A960" s="136"/>
      <c r="B960" s="136"/>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row>
    <row r="961" spans="1:26" ht="15.75" customHeight="1">
      <c r="A961" s="136"/>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row>
    <row r="962" spans="1:26" ht="15.75" customHeight="1">
      <c r="A962" s="136"/>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row>
    <row r="963" spans="1:26" ht="15.75" customHeight="1">
      <c r="A963" s="136"/>
      <c r="B963" s="136"/>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row>
    <row r="964" spans="1:26" ht="15.75" customHeight="1">
      <c r="A964" s="136"/>
      <c r="B964" s="136"/>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row>
    <row r="965" spans="1:26" ht="15.75" customHeight="1">
      <c r="A965" s="136"/>
      <c r="B965" s="136"/>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row>
    <row r="966" spans="1:26" ht="15.75" customHeight="1">
      <c r="A966" s="136"/>
      <c r="B966" s="136"/>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row>
    <row r="967" spans="1:26" ht="15.75" customHeight="1">
      <c r="A967" s="136"/>
      <c r="B967" s="136"/>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row>
    <row r="968" spans="1:26" ht="15.75" customHeight="1">
      <c r="A968" s="136"/>
      <c r="B968" s="136"/>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row>
    <row r="969" spans="1:26" ht="15.75" customHeight="1">
      <c r="A969" s="136"/>
      <c r="B969" s="136"/>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row>
    <row r="970" spans="1:26" ht="15.75" customHeight="1">
      <c r="A970" s="136"/>
      <c r="B970" s="136"/>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row>
    <row r="971" spans="1:26" ht="15.75" customHeight="1">
      <c r="A971" s="136"/>
      <c r="B971" s="136"/>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row>
    <row r="972" spans="1:26" ht="15.75" customHeight="1">
      <c r="A972" s="136"/>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row>
    <row r="973" spans="1:26" ht="15.75" customHeight="1">
      <c r="A973" s="136"/>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row>
    <row r="974" spans="1:26" ht="15.75" customHeight="1">
      <c r="A974" s="136"/>
      <c r="B974" s="136"/>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row>
    <row r="975" spans="1:26" ht="15.75" customHeight="1">
      <c r="A975" s="136"/>
      <c r="B975" s="136"/>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row>
    <row r="976" spans="1:26" ht="15.75" customHeight="1">
      <c r="A976" s="136"/>
      <c r="B976" s="136"/>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row>
    <row r="977" spans="1:26" ht="15.75" customHeight="1">
      <c r="A977" s="136"/>
      <c r="B977" s="136"/>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row>
    <row r="978" spans="1:26" ht="15.75" customHeight="1">
      <c r="A978" s="136"/>
      <c r="B978" s="136"/>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row>
    <row r="979" spans="1:26" ht="15.75" customHeight="1">
      <c r="A979" s="136"/>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row>
    <row r="980" spans="1:26" ht="15.75" customHeight="1">
      <c r="A980" s="136"/>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row>
    <row r="981" spans="1:26" ht="15.75" customHeight="1">
      <c r="A981" s="136"/>
      <c r="B981" s="136"/>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row>
    <row r="982" spans="1:26" ht="15.75" customHeight="1">
      <c r="A982" s="136"/>
      <c r="B982" s="136"/>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row>
    <row r="983" spans="1:26" ht="15.75" customHeight="1">
      <c r="A983" s="136"/>
      <c r="B983" s="136"/>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row>
    <row r="984" spans="1:26" ht="15.75" customHeight="1">
      <c r="A984" s="136"/>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row>
    <row r="985" spans="1:26" ht="15.75" customHeight="1">
      <c r="A985" s="136"/>
      <c r="B985" s="136"/>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row>
    <row r="986" spans="1:26" ht="15.75" customHeight="1">
      <c r="A986" s="136"/>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row>
    <row r="987" spans="1:26" ht="15.75" customHeight="1">
      <c r="A987" s="136"/>
      <c r="B987" s="136"/>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row>
    <row r="988" spans="1:26" ht="15.75" customHeight="1">
      <c r="A988" s="136"/>
      <c r="B988" s="136"/>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row>
    <row r="989" spans="1:26" ht="15.75" customHeight="1">
      <c r="A989" s="136"/>
      <c r="B989" s="136"/>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row>
    <row r="990" spans="1:26" ht="15.75" customHeight="1">
      <c r="A990" s="136"/>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row>
    <row r="991" spans="1:26" ht="15.75" customHeight="1">
      <c r="A991" s="136"/>
      <c r="B991" s="136"/>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row>
    <row r="992" spans="1:26" ht="15.75" customHeight="1">
      <c r="A992" s="136"/>
      <c r="B992" s="136"/>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row>
    <row r="993" spans="1:26" ht="15.75" customHeight="1">
      <c r="A993" s="136"/>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row>
    <row r="994" spans="1:26" ht="15.75" customHeight="1">
      <c r="A994" s="136"/>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row>
    <row r="995" spans="1:26" ht="15.75" customHeight="1">
      <c r="A995" s="136"/>
      <c r="B995" s="136"/>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row>
    <row r="996" spans="1:26" ht="15.75" customHeight="1">
      <c r="A996" s="136"/>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row>
    <row r="997" spans="1:26" ht="15.75" customHeight="1">
      <c r="A997" s="136"/>
      <c r="B997" s="136"/>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row>
    <row r="998" spans="1:26" ht="15.75" customHeight="1">
      <c r="A998" s="136"/>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row>
    <row r="999" spans="1:26" ht="15.75" customHeight="1">
      <c r="A999" s="136"/>
      <c r="B999" s="136"/>
      <c r="C999" s="136"/>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row>
    <row r="1000" spans="1:26" ht="15.75" customHeight="1">
      <c r="A1000" s="136"/>
      <c r="B1000" s="136"/>
      <c r="C1000" s="136"/>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row>
  </sheetData>
  <mergeCells count="22">
    <mergeCell ref="F9:G9"/>
    <mergeCell ref="F11:G11"/>
    <mergeCell ref="H11:L11"/>
    <mergeCell ref="I12:L12"/>
    <mergeCell ref="F13:H13"/>
    <mergeCell ref="I13:L13"/>
    <mergeCell ref="I14:L14"/>
    <mergeCell ref="F19:H19"/>
    <mergeCell ref="I19:L19"/>
    <mergeCell ref="F20:H20"/>
    <mergeCell ref="I20:L20"/>
    <mergeCell ref="F21:H21"/>
    <mergeCell ref="I21:L21"/>
    <mergeCell ref="F23:I23"/>
    <mergeCell ref="J23:L23"/>
    <mergeCell ref="F15:H15"/>
    <mergeCell ref="I15:L15"/>
    <mergeCell ref="F16:H16"/>
    <mergeCell ref="I16:L16"/>
    <mergeCell ref="I17:L17"/>
    <mergeCell ref="F18:H18"/>
    <mergeCell ref="I18:L18"/>
  </mergeCells>
  <hyperlinks>
    <hyperlink ref="I21" r:id="rId1" xr:uid="{00000000-0004-0000-0300-000000000000}"/>
  </hyperlinks>
  <pageMargins left="0.70866141732283472" right="0.70866141732283472" top="0.74803149606299213" bottom="0.74803149606299213" header="0" footer="0"/>
  <pageSetup orientation="landscape"/>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T1000"/>
  <sheetViews>
    <sheetView showGridLines="0" tabSelected="1" topLeftCell="A14" zoomScale="70" zoomScaleNormal="70" workbookViewId="0">
      <selection activeCell="C26" sqref="C26:D26"/>
    </sheetView>
  </sheetViews>
  <sheetFormatPr defaultColWidth="14.42578125" defaultRowHeight="15" customHeight="1"/>
  <cols>
    <col min="1" max="1" width="23.140625" customWidth="1"/>
    <col min="2" max="2" width="15.140625" customWidth="1"/>
    <col min="3" max="3" width="15.7109375" customWidth="1"/>
    <col min="4" max="4" width="17.28515625" customWidth="1"/>
    <col min="5" max="5" width="18.42578125" customWidth="1"/>
    <col min="6" max="7" width="15.7109375" customWidth="1"/>
    <col min="8" max="8" width="18.140625" customWidth="1"/>
    <col min="9" max="9" width="24.28515625" customWidth="1"/>
    <col min="10" max="10" width="15.7109375" customWidth="1"/>
    <col min="11" max="11" width="23.42578125" customWidth="1"/>
    <col min="12" max="12" width="18.140625" customWidth="1"/>
    <col min="13" max="23" width="15.7109375" customWidth="1"/>
    <col min="24" max="24" width="20.140625" customWidth="1"/>
    <col min="25" max="46" width="15.7109375" customWidth="1"/>
  </cols>
  <sheetData>
    <row r="1" spans="1:46" ht="21">
      <c r="A1" s="224" t="s">
        <v>96</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row>
    <row r="2" spans="1:46" ht="21">
      <c r="A2" s="155"/>
      <c r="B2" s="155"/>
      <c r="C2" s="155"/>
      <c r="D2" s="156"/>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row>
    <row r="3" spans="1:46" ht="19.5" customHeight="1">
      <c r="A3" s="256" t="s">
        <v>97</v>
      </c>
      <c r="B3" s="256"/>
      <c r="C3" s="157"/>
      <c r="D3" s="236" t="str">
        <f>IF('3-Datos generales'!H11="","",'3-Datos generales'!H11)</f>
        <v xml:space="preserve">Instituto Tecnológico de Costa Rica, Campus Tecnológico Local San Carlos </v>
      </c>
      <c r="E3" s="257"/>
      <c r="F3" s="257"/>
      <c r="G3" s="257"/>
      <c r="H3" s="257"/>
      <c r="I3" s="257"/>
      <c r="J3" s="257"/>
      <c r="K3" s="257"/>
      <c r="L3" s="257"/>
      <c r="M3" s="257"/>
      <c r="N3" s="257"/>
      <c r="O3" s="257"/>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spans="1:46" ht="19.5" customHeight="1">
      <c r="A4" s="256" t="s">
        <v>98</v>
      </c>
      <c r="B4" s="256"/>
      <c r="C4" s="157"/>
      <c r="D4" s="236" t="s">
        <v>99</v>
      </c>
      <c r="E4" s="257"/>
      <c r="F4" s="257"/>
      <c r="G4" s="257"/>
      <c r="H4" s="257"/>
      <c r="I4" s="257"/>
      <c r="J4" s="257"/>
      <c r="K4" s="257"/>
      <c r="L4" s="257"/>
      <c r="M4" s="257"/>
      <c r="N4" s="257"/>
      <c r="O4" s="257"/>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spans="1:46" ht="19.5" customHeight="1">
      <c r="A5" s="256" t="s">
        <v>100</v>
      </c>
      <c r="B5" s="256"/>
      <c r="C5" s="157"/>
      <c r="D5" s="225"/>
      <c r="E5" s="253"/>
      <c r="F5" s="253"/>
      <c r="G5" s="253"/>
      <c r="H5" s="253"/>
      <c r="I5" s="253"/>
      <c r="J5" s="253"/>
      <c r="K5" s="253"/>
      <c r="L5" s="253"/>
      <c r="M5" s="253"/>
      <c r="N5" s="253"/>
      <c r="O5" s="253"/>
      <c r="P5" s="158"/>
      <c r="Q5" s="158"/>
      <c r="R5" s="158"/>
      <c r="S5" s="158"/>
      <c r="T5" s="158"/>
      <c r="U5" s="158"/>
      <c r="V5" s="158"/>
      <c r="W5" s="158"/>
      <c r="X5" s="158"/>
      <c r="Y5" s="158"/>
      <c r="Z5" s="158"/>
      <c r="AA5" s="158"/>
      <c r="AB5" s="158"/>
      <c r="AC5" s="158"/>
      <c r="AD5" s="158"/>
      <c r="AE5" s="158"/>
      <c r="AF5" s="158"/>
      <c r="AG5" s="158"/>
      <c r="AH5" s="158"/>
      <c r="AI5" s="158"/>
      <c r="AJ5" s="120"/>
      <c r="AK5" s="120"/>
      <c r="AL5" s="120"/>
      <c r="AM5" s="120"/>
      <c r="AN5" s="120"/>
      <c r="AO5" s="120"/>
      <c r="AP5" s="120"/>
      <c r="AQ5" s="120"/>
      <c r="AR5" s="120"/>
      <c r="AS5" s="120"/>
      <c r="AT5" s="120"/>
    </row>
    <row r="6" spans="1:46" ht="19.5" customHeight="1">
      <c r="A6" s="235" t="s">
        <v>101</v>
      </c>
      <c r="B6" s="235"/>
      <c r="C6" s="159"/>
      <c r="D6" s="225">
        <v>2023</v>
      </c>
      <c r="E6" s="253"/>
      <c r="F6" s="253"/>
      <c r="G6" s="253"/>
      <c r="H6" s="253"/>
      <c r="I6" s="253"/>
      <c r="J6" s="253"/>
      <c r="K6" s="253"/>
      <c r="L6" s="253"/>
      <c r="M6" s="253"/>
      <c r="N6" s="253"/>
      <c r="O6" s="253"/>
      <c r="P6" s="120"/>
      <c r="Q6" s="120"/>
      <c r="R6" s="120"/>
      <c r="S6" s="120"/>
      <c r="T6" s="120"/>
      <c r="U6" s="120"/>
      <c r="V6" s="120"/>
      <c r="W6" s="120"/>
      <c r="X6" s="120"/>
      <c r="Y6" s="120"/>
      <c r="Z6" s="120"/>
      <c r="AA6" s="120"/>
      <c r="AB6" s="120"/>
      <c r="AC6" s="120"/>
      <c r="AD6" s="120"/>
      <c r="AE6" s="120"/>
      <c r="AF6" s="120"/>
      <c r="AG6" s="120"/>
      <c r="AH6" s="120"/>
      <c r="AI6" s="120"/>
      <c r="AJ6" s="160"/>
      <c r="AK6" s="160"/>
      <c r="AL6" s="160"/>
      <c r="AM6" s="160"/>
      <c r="AN6" s="160"/>
      <c r="AO6" s="160"/>
      <c r="AP6" s="160"/>
      <c r="AQ6" s="160"/>
      <c r="AR6" s="160"/>
      <c r="AS6" s="160"/>
      <c r="AT6" s="160"/>
    </row>
    <row r="7" spans="1:46" ht="19.5" customHeight="1">
      <c r="A7" s="235" t="s">
        <v>102</v>
      </c>
      <c r="B7" s="235"/>
      <c r="C7" s="159"/>
      <c r="D7" s="231" t="s">
        <v>103</v>
      </c>
      <c r="E7" s="258"/>
      <c r="F7" s="258"/>
      <c r="G7" s="258"/>
      <c r="H7" s="258"/>
      <c r="I7" s="258"/>
      <c r="J7" s="258"/>
      <c r="K7" s="258"/>
      <c r="L7" s="258"/>
      <c r="M7" s="258"/>
      <c r="N7" s="258"/>
      <c r="O7" s="258"/>
      <c r="P7" s="120"/>
      <c r="Q7" s="120"/>
      <c r="R7" s="120"/>
      <c r="S7" s="120"/>
      <c r="T7" s="120"/>
      <c r="U7" s="120"/>
      <c r="V7" s="120"/>
      <c r="W7" s="120"/>
      <c r="X7" s="120"/>
      <c r="Y7" s="120"/>
      <c r="Z7" s="120"/>
      <c r="AA7" s="120"/>
      <c r="AB7" s="120"/>
      <c r="AC7" s="120"/>
      <c r="AD7" s="120"/>
      <c r="AE7" s="120"/>
      <c r="AF7" s="120"/>
      <c r="AG7" s="120"/>
      <c r="AH7" s="120"/>
      <c r="AI7" s="120"/>
      <c r="AJ7" s="160"/>
      <c r="AK7" s="160"/>
      <c r="AL7" s="160"/>
      <c r="AM7" s="160"/>
      <c r="AN7" s="160"/>
      <c r="AO7" s="160"/>
      <c r="AP7" s="160"/>
      <c r="AQ7" s="160"/>
      <c r="AR7" s="160"/>
      <c r="AS7" s="160"/>
      <c r="AT7" s="160"/>
    </row>
    <row r="8" spans="1:46" ht="19.5" customHeight="1">
      <c r="A8" s="235" t="s">
        <v>104</v>
      </c>
      <c r="B8" s="235"/>
      <c r="C8" s="159"/>
      <c r="D8" s="225" t="s">
        <v>105</v>
      </c>
      <c r="E8" s="253"/>
      <c r="F8" s="253"/>
      <c r="G8" s="253"/>
      <c r="H8" s="253"/>
      <c r="I8" s="253"/>
      <c r="J8" s="253"/>
      <c r="K8" s="253"/>
      <c r="L8" s="253"/>
      <c r="M8" s="253"/>
      <c r="N8" s="253"/>
      <c r="O8" s="253"/>
      <c r="P8" s="120"/>
      <c r="Q8" s="120"/>
      <c r="R8" s="120"/>
      <c r="S8" s="120"/>
      <c r="T8" s="120"/>
      <c r="U8" s="120"/>
      <c r="V8" s="120"/>
      <c r="W8" s="120"/>
      <c r="X8" s="120"/>
      <c r="Y8" s="120"/>
      <c r="Z8" s="120"/>
      <c r="AA8" s="120"/>
      <c r="AB8" s="120"/>
      <c r="AC8" s="120"/>
      <c r="AD8" s="120"/>
      <c r="AE8" s="120"/>
      <c r="AF8" s="120"/>
      <c r="AG8" s="120"/>
      <c r="AH8" s="120"/>
      <c r="AI8" s="120"/>
      <c r="AJ8" s="160"/>
      <c r="AK8" s="160"/>
      <c r="AL8" s="160"/>
      <c r="AM8" s="160"/>
      <c r="AN8" s="160"/>
      <c r="AO8" s="160"/>
      <c r="AP8" s="160"/>
      <c r="AQ8" s="160"/>
      <c r="AR8" s="160"/>
      <c r="AS8" s="160"/>
      <c r="AT8" s="160"/>
    </row>
    <row r="9" spans="1:46" ht="19.5" customHeight="1">
      <c r="A9" s="159"/>
      <c r="B9" s="159"/>
      <c r="C9" s="159"/>
      <c r="D9" s="161"/>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21">
      <c r="A10" s="224" t="s">
        <v>106</v>
      </c>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row>
    <row r="11" spans="1:46" ht="19.5" customHeight="1">
      <c r="A11" s="120"/>
      <c r="B11" s="120"/>
      <c r="C11" s="120"/>
      <c r="D11" s="162"/>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row>
    <row r="12" spans="1:46" ht="19.5" customHeight="1">
      <c r="A12" s="120"/>
      <c r="B12" s="120"/>
      <c r="C12" s="120"/>
      <c r="D12" s="162"/>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row>
    <row r="13" spans="1:46" ht="19.5" customHeight="1">
      <c r="A13" s="99" t="s">
        <v>107</v>
      </c>
      <c r="B13" s="99"/>
      <c r="C13" s="227" t="s">
        <v>108</v>
      </c>
      <c r="D13" s="253"/>
      <c r="E13" s="253"/>
      <c r="F13" s="254"/>
      <c r="G13" s="226" t="s">
        <v>109</v>
      </c>
      <c r="H13" s="253"/>
      <c r="I13" s="253"/>
      <c r="J13" s="254"/>
      <c r="K13" s="227" t="s">
        <v>110</v>
      </c>
      <c r="L13" s="253"/>
      <c r="M13" s="253"/>
      <c r="N13" s="254"/>
      <c r="O13" s="226" t="s">
        <v>111</v>
      </c>
      <c r="P13" s="253"/>
      <c r="Q13" s="253"/>
      <c r="R13" s="254"/>
      <c r="S13" s="227" t="s">
        <v>112</v>
      </c>
      <c r="T13" s="253"/>
      <c r="U13" s="253"/>
      <c r="V13" s="254"/>
      <c r="W13" s="226" t="s">
        <v>113</v>
      </c>
      <c r="X13" s="253"/>
      <c r="Y13" s="253"/>
      <c r="Z13" s="254"/>
      <c r="AA13" s="163"/>
      <c r="AB13" s="163"/>
      <c r="AC13" s="163"/>
      <c r="AD13" s="163"/>
      <c r="AE13" s="163"/>
      <c r="AF13" s="163"/>
      <c r="AG13" s="163"/>
      <c r="AH13" s="163"/>
      <c r="AI13" s="163"/>
      <c r="AJ13" s="163"/>
      <c r="AK13" s="163"/>
      <c r="AL13" s="163"/>
      <c r="AM13" s="163"/>
      <c r="AN13" s="163"/>
      <c r="AO13" s="163"/>
      <c r="AP13" s="163"/>
      <c r="AQ13" s="163"/>
      <c r="AR13" s="163"/>
      <c r="AS13" s="163"/>
      <c r="AT13" s="163"/>
    </row>
    <row r="14" spans="1:46" ht="72">
      <c r="A14" s="192" t="s">
        <v>114</v>
      </c>
      <c r="B14" s="192" t="s">
        <v>115</v>
      </c>
      <c r="C14" s="188" t="s">
        <v>116</v>
      </c>
      <c r="D14" s="9" t="s">
        <v>117</v>
      </c>
      <c r="E14" s="10" t="s">
        <v>118</v>
      </c>
      <c r="F14" s="10" t="s">
        <v>119</v>
      </c>
      <c r="G14" s="11" t="s">
        <v>116</v>
      </c>
      <c r="H14" s="5" t="s">
        <v>117</v>
      </c>
      <c r="I14" s="5" t="s">
        <v>118</v>
      </c>
      <c r="J14" s="5" t="s">
        <v>119</v>
      </c>
      <c r="K14" s="8" t="s">
        <v>116</v>
      </c>
      <c r="L14" s="10" t="s">
        <v>117</v>
      </c>
      <c r="M14" s="10" t="s">
        <v>118</v>
      </c>
      <c r="N14" s="10" t="s">
        <v>119</v>
      </c>
      <c r="O14" s="11" t="s">
        <v>116</v>
      </c>
      <c r="P14" s="5" t="s">
        <v>117</v>
      </c>
      <c r="Q14" s="5" t="s">
        <v>118</v>
      </c>
      <c r="R14" s="5" t="s">
        <v>119</v>
      </c>
      <c r="S14" s="8" t="s">
        <v>116</v>
      </c>
      <c r="T14" s="10" t="s">
        <v>117</v>
      </c>
      <c r="U14" s="10" t="s">
        <v>118</v>
      </c>
      <c r="V14" s="10" t="s">
        <v>119</v>
      </c>
      <c r="W14" s="11" t="s">
        <v>116</v>
      </c>
      <c r="X14" s="5" t="s">
        <v>117</v>
      </c>
      <c r="Y14" s="5" t="s">
        <v>118</v>
      </c>
      <c r="Z14" s="5" t="s">
        <v>119</v>
      </c>
      <c r="AA14" s="163"/>
      <c r="AB14" s="163"/>
      <c r="AC14" s="163"/>
      <c r="AD14" s="163"/>
      <c r="AE14" s="163"/>
      <c r="AF14" s="163"/>
      <c r="AG14" s="163"/>
      <c r="AH14" s="163"/>
      <c r="AI14" s="163"/>
      <c r="AJ14" s="163"/>
      <c r="AK14" s="163"/>
      <c r="AL14" s="163"/>
      <c r="AM14" s="163"/>
      <c r="AN14" s="163"/>
      <c r="AO14" s="163"/>
      <c r="AP14" s="163"/>
      <c r="AQ14" s="163"/>
      <c r="AR14" s="163"/>
      <c r="AS14" s="163"/>
      <c r="AT14" s="163"/>
    </row>
    <row r="15" spans="1:46" ht="18" customHeight="1">
      <c r="A15" s="193" t="s">
        <v>120</v>
      </c>
      <c r="B15" s="193">
        <v>1335</v>
      </c>
      <c r="C15" s="189">
        <v>964.70399999999995</v>
      </c>
      <c r="D15" s="14">
        <v>745213</v>
      </c>
      <c r="E15" s="15"/>
      <c r="F15" s="16"/>
      <c r="G15" s="13">
        <v>77.55</v>
      </c>
      <c r="H15" s="14">
        <v>58009</v>
      </c>
      <c r="I15" s="15"/>
      <c r="J15" s="16"/>
      <c r="K15" s="17"/>
      <c r="L15" s="18"/>
      <c r="M15" s="15"/>
      <c r="N15" s="15"/>
      <c r="O15" s="17"/>
      <c r="P15" s="18"/>
      <c r="Q15" s="15"/>
      <c r="R15" s="15"/>
      <c r="S15" s="17"/>
      <c r="T15" s="18"/>
      <c r="U15" s="15"/>
      <c r="V15" s="15"/>
      <c r="W15" s="13"/>
      <c r="X15" s="14"/>
      <c r="Y15" s="15"/>
      <c r="Z15" s="16"/>
      <c r="AA15" s="136"/>
      <c r="AB15" s="136"/>
      <c r="AC15" s="136"/>
      <c r="AD15" s="136"/>
      <c r="AE15" s="136"/>
      <c r="AF15" s="136"/>
      <c r="AG15" s="136"/>
      <c r="AH15" s="136"/>
      <c r="AI15" s="136"/>
      <c r="AJ15" s="136"/>
      <c r="AK15" s="136"/>
      <c r="AL15" s="136"/>
      <c r="AM15" s="136"/>
      <c r="AN15" s="136"/>
      <c r="AO15" s="136"/>
      <c r="AP15" s="136"/>
      <c r="AQ15" s="136"/>
      <c r="AR15" s="136"/>
      <c r="AS15" s="136"/>
      <c r="AT15" s="136"/>
    </row>
    <row r="16" spans="1:46" ht="18" customHeight="1">
      <c r="A16" s="193" t="s">
        <v>121</v>
      </c>
      <c r="B16" s="193">
        <v>1335</v>
      </c>
      <c r="C16" s="189">
        <v>1460.1399999999999</v>
      </c>
      <c r="D16" s="14">
        <v>1097316</v>
      </c>
      <c r="E16" s="187"/>
      <c r="F16" s="16"/>
      <c r="G16" s="13">
        <v>282</v>
      </c>
      <c r="H16" s="14">
        <v>206131</v>
      </c>
      <c r="I16" s="15"/>
      <c r="J16" s="16"/>
      <c r="K16" s="17"/>
      <c r="L16" s="18"/>
      <c r="M16" s="15"/>
      <c r="N16" s="15"/>
      <c r="O16" s="17"/>
      <c r="P16" s="18"/>
      <c r="Q16" s="15"/>
      <c r="R16" s="15"/>
      <c r="S16" s="17"/>
      <c r="T16" s="18"/>
      <c r="U16" s="15"/>
      <c r="V16" s="15"/>
      <c r="W16" s="13"/>
      <c r="X16" s="14"/>
      <c r="Y16" s="15"/>
      <c r="Z16" s="16"/>
      <c r="AA16" s="136"/>
      <c r="AB16" s="136"/>
      <c r="AC16" s="136"/>
      <c r="AD16" s="136"/>
      <c r="AE16" s="136"/>
      <c r="AF16" s="136"/>
      <c r="AG16" s="136"/>
      <c r="AH16" s="136"/>
      <c r="AI16" s="136"/>
      <c r="AJ16" s="136"/>
      <c r="AK16" s="136"/>
      <c r="AL16" s="136"/>
      <c r="AM16" s="136"/>
      <c r="AN16" s="136"/>
      <c r="AO16" s="136"/>
      <c r="AP16" s="136"/>
      <c r="AQ16" s="136"/>
      <c r="AR16" s="136"/>
      <c r="AS16" s="136"/>
      <c r="AT16" s="136"/>
    </row>
    <row r="17" spans="1:46" ht="18" customHeight="1">
      <c r="A17" s="193" t="s">
        <v>122</v>
      </c>
      <c r="B17" s="193">
        <v>1335</v>
      </c>
      <c r="C17" s="189">
        <v>2518.835</v>
      </c>
      <c r="D17" s="14">
        <v>1807250</v>
      </c>
      <c r="E17" s="187"/>
      <c r="F17" s="16"/>
      <c r="G17" s="13">
        <v>371.55</v>
      </c>
      <c r="H17" s="14">
        <v>286584</v>
      </c>
      <c r="I17" s="15"/>
      <c r="J17" s="16"/>
      <c r="K17" s="17"/>
      <c r="L17" s="18"/>
      <c r="M17" s="15"/>
      <c r="N17" s="15"/>
      <c r="O17" s="17"/>
      <c r="P17" s="18"/>
      <c r="Q17" s="15"/>
      <c r="R17" s="15"/>
      <c r="S17" s="17"/>
      <c r="T17" s="18"/>
      <c r="U17" s="15"/>
      <c r="V17" s="15"/>
      <c r="W17" s="13"/>
      <c r="X17" s="14"/>
      <c r="Y17" s="15"/>
      <c r="Z17" s="16"/>
      <c r="AA17" s="136"/>
      <c r="AB17" s="136"/>
      <c r="AC17" s="136"/>
      <c r="AD17" s="136"/>
      <c r="AE17" s="136"/>
      <c r="AF17" s="136"/>
      <c r="AG17" s="136"/>
      <c r="AH17" s="136"/>
      <c r="AI17" s="136"/>
      <c r="AJ17" s="136"/>
      <c r="AK17" s="136"/>
      <c r="AL17" s="136"/>
      <c r="AM17" s="136"/>
      <c r="AN17" s="136"/>
      <c r="AO17" s="136"/>
      <c r="AP17" s="136"/>
      <c r="AQ17" s="136"/>
      <c r="AR17" s="136"/>
      <c r="AS17" s="136"/>
      <c r="AT17" s="136"/>
    </row>
    <row r="18" spans="1:46" ht="18" customHeight="1">
      <c r="A18" s="193" t="s">
        <v>123</v>
      </c>
      <c r="B18" s="193">
        <v>1335</v>
      </c>
      <c r="C18" s="189">
        <v>1270.19</v>
      </c>
      <c r="D18" s="14">
        <v>805695</v>
      </c>
      <c r="E18" s="187"/>
      <c r="F18" s="16"/>
      <c r="G18" s="13">
        <v>228.13</v>
      </c>
      <c r="H18" s="14">
        <v>146255</v>
      </c>
      <c r="I18" s="15"/>
      <c r="J18" s="16"/>
      <c r="K18" s="17"/>
      <c r="L18" s="18"/>
      <c r="M18" s="15"/>
      <c r="N18" s="15"/>
      <c r="O18" s="17"/>
      <c r="P18" s="18"/>
      <c r="Q18" s="15"/>
      <c r="R18" s="15"/>
      <c r="S18" s="17"/>
      <c r="T18" s="18"/>
      <c r="U18" s="15"/>
      <c r="V18" s="15"/>
      <c r="W18" s="13"/>
      <c r="X18" s="14"/>
      <c r="Y18" s="187"/>
      <c r="Z18" s="16"/>
      <c r="AA18" s="136"/>
      <c r="AB18" s="136"/>
      <c r="AC18" s="136"/>
      <c r="AD18" s="136"/>
      <c r="AE18" s="136"/>
      <c r="AF18" s="136"/>
      <c r="AG18" s="136"/>
      <c r="AH18" s="136"/>
      <c r="AI18" s="136"/>
      <c r="AJ18" s="136"/>
      <c r="AK18" s="136"/>
      <c r="AL18" s="136"/>
      <c r="AM18" s="136"/>
      <c r="AN18" s="136"/>
      <c r="AO18" s="136"/>
      <c r="AP18" s="136"/>
      <c r="AQ18" s="136"/>
      <c r="AR18" s="136"/>
      <c r="AS18" s="136"/>
      <c r="AT18" s="136"/>
    </row>
    <row r="19" spans="1:46" ht="18" customHeight="1">
      <c r="A19" s="193" t="s">
        <v>124</v>
      </c>
      <c r="B19" s="193">
        <v>1335</v>
      </c>
      <c r="C19" s="189">
        <v>2550.346</v>
      </c>
      <c r="D19" s="14">
        <v>1624477</v>
      </c>
      <c r="E19" s="187"/>
      <c r="F19" s="16"/>
      <c r="G19" s="13">
        <v>311.93799999999999</v>
      </c>
      <c r="H19" s="14">
        <v>192874</v>
      </c>
      <c r="I19" s="15"/>
      <c r="J19" s="16"/>
      <c r="K19" s="17"/>
      <c r="L19" s="18"/>
      <c r="M19" s="15"/>
      <c r="N19" s="15"/>
      <c r="O19" s="17"/>
      <c r="P19" s="18"/>
      <c r="Q19" s="15"/>
      <c r="R19" s="15"/>
      <c r="S19" s="17"/>
      <c r="T19" s="18"/>
      <c r="U19" s="15"/>
      <c r="V19" s="15"/>
      <c r="W19" s="13"/>
      <c r="X19" s="14"/>
      <c r="Y19" s="187"/>
      <c r="Z19" s="16"/>
      <c r="AA19" s="136"/>
      <c r="AB19" s="136"/>
      <c r="AC19" s="136"/>
      <c r="AD19" s="136"/>
      <c r="AE19" s="136"/>
      <c r="AF19" s="136"/>
      <c r="AG19" s="136"/>
      <c r="AH19" s="136"/>
      <c r="AI19" s="136"/>
      <c r="AJ19" s="136"/>
      <c r="AK19" s="136"/>
      <c r="AL19" s="136"/>
      <c r="AM19" s="136"/>
      <c r="AN19" s="136"/>
      <c r="AO19" s="136"/>
      <c r="AP19" s="136"/>
      <c r="AQ19" s="136"/>
      <c r="AR19" s="136"/>
      <c r="AS19" s="136"/>
      <c r="AT19" s="136"/>
    </row>
    <row r="20" spans="1:46" ht="18" customHeight="1">
      <c r="A20" s="193" t="s">
        <v>125</v>
      </c>
      <c r="B20" s="193">
        <v>1335</v>
      </c>
      <c r="C20" s="189">
        <v>2550.0209999999997</v>
      </c>
      <c r="D20" s="14">
        <v>1498959</v>
      </c>
      <c r="E20" s="187"/>
      <c r="F20" s="16"/>
      <c r="G20" s="13">
        <v>277.51</v>
      </c>
      <c r="H20" s="14">
        <v>266122</v>
      </c>
      <c r="I20" s="15"/>
      <c r="J20" s="16"/>
      <c r="K20" s="17"/>
      <c r="L20" s="18"/>
      <c r="M20" s="15"/>
      <c r="N20" s="15"/>
      <c r="O20" s="17"/>
      <c r="P20" s="18"/>
      <c r="Q20" s="15"/>
      <c r="R20" s="15"/>
      <c r="S20" s="17"/>
      <c r="T20" s="18"/>
      <c r="U20" s="15"/>
      <c r="V20" s="15"/>
      <c r="W20" s="13"/>
      <c r="X20" s="14"/>
      <c r="Y20" s="187"/>
      <c r="Z20" s="16"/>
      <c r="AA20" s="136"/>
      <c r="AB20" s="136"/>
      <c r="AC20" s="136"/>
      <c r="AD20" s="136"/>
      <c r="AE20" s="136"/>
      <c r="AF20" s="136"/>
      <c r="AG20" s="136"/>
      <c r="AH20" s="136"/>
      <c r="AI20" s="136"/>
      <c r="AJ20" s="136"/>
      <c r="AK20" s="136"/>
      <c r="AL20" s="136"/>
      <c r="AM20" s="136"/>
      <c r="AN20" s="136"/>
      <c r="AO20" s="136"/>
      <c r="AP20" s="136"/>
      <c r="AQ20" s="136"/>
      <c r="AR20" s="136"/>
      <c r="AS20" s="136"/>
      <c r="AT20" s="136"/>
    </row>
    <row r="21" spans="1:46" ht="18" customHeight="1">
      <c r="A21" s="193" t="s">
        <v>126</v>
      </c>
      <c r="B21" s="193">
        <v>1335</v>
      </c>
      <c r="C21" s="189">
        <v>969.82</v>
      </c>
      <c r="D21" s="14">
        <v>556467</v>
      </c>
      <c r="E21" s="187"/>
      <c r="F21" s="16"/>
      <c r="G21" s="13">
        <v>109.88</v>
      </c>
      <c r="H21" s="14">
        <v>79112</v>
      </c>
      <c r="I21" s="15"/>
      <c r="J21" s="16"/>
      <c r="K21" s="17"/>
      <c r="L21" s="18"/>
      <c r="M21" s="15"/>
      <c r="N21" s="15"/>
      <c r="O21" s="17"/>
      <c r="P21" s="18"/>
      <c r="Q21" s="15"/>
      <c r="R21" s="15"/>
      <c r="S21" s="17"/>
      <c r="T21" s="18"/>
      <c r="U21" s="15"/>
      <c r="V21" s="15"/>
      <c r="W21" s="13"/>
      <c r="X21" s="14"/>
      <c r="Y21" s="15"/>
      <c r="Z21" s="16"/>
      <c r="AA21" s="136"/>
      <c r="AB21" s="136"/>
      <c r="AC21" s="136"/>
      <c r="AD21" s="136"/>
      <c r="AE21" s="136"/>
      <c r="AF21" s="136"/>
      <c r="AG21" s="136"/>
      <c r="AH21" s="136"/>
      <c r="AI21" s="136"/>
      <c r="AJ21" s="136"/>
      <c r="AK21" s="136"/>
      <c r="AL21" s="136"/>
      <c r="AM21" s="136"/>
      <c r="AN21" s="136"/>
      <c r="AO21" s="136"/>
      <c r="AP21" s="136"/>
      <c r="AQ21" s="136"/>
      <c r="AR21" s="136"/>
      <c r="AS21" s="136"/>
      <c r="AT21" s="136"/>
    </row>
    <row r="22" spans="1:46" ht="18" customHeight="1">
      <c r="A22" s="193" t="s">
        <v>127</v>
      </c>
      <c r="B22" s="193">
        <v>1335</v>
      </c>
      <c r="C22" s="189">
        <v>2327.62</v>
      </c>
      <c r="D22" s="14">
        <v>1364126</v>
      </c>
      <c r="E22" s="15"/>
      <c r="F22" s="16"/>
      <c r="G22" s="13">
        <v>422.62</v>
      </c>
      <c r="H22" s="14">
        <v>431032</v>
      </c>
      <c r="I22" s="15"/>
      <c r="J22" s="16"/>
      <c r="K22" s="17"/>
      <c r="L22" s="18"/>
      <c r="M22" s="15"/>
      <c r="N22" s="15"/>
      <c r="O22" s="17"/>
      <c r="P22" s="18"/>
      <c r="Q22" s="15"/>
      <c r="R22" s="15"/>
      <c r="S22" s="17"/>
      <c r="T22" s="18"/>
      <c r="U22" s="15"/>
      <c r="V22" s="15"/>
      <c r="W22" s="13"/>
      <c r="X22" s="14"/>
      <c r="Y22" s="15"/>
      <c r="Z22" s="16"/>
      <c r="AA22" s="136"/>
      <c r="AB22" s="136"/>
      <c r="AC22" s="136"/>
      <c r="AD22" s="136"/>
      <c r="AE22" s="136"/>
      <c r="AF22" s="136"/>
      <c r="AG22" s="136"/>
      <c r="AH22" s="136"/>
      <c r="AI22" s="136"/>
      <c r="AJ22" s="136"/>
      <c r="AK22" s="136"/>
      <c r="AL22" s="136"/>
      <c r="AM22" s="136"/>
      <c r="AN22" s="136"/>
      <c r="AO22" s="136"/>
      <c r="AP22" s="136"/>
      <c r="AQ22" s="136"/>
      <c r="AR22" s="136"/>
      <c r="AS22" s="136"/>
      <c r="AT22" s="136"/>
    </row>
    <row r="23" spans="1:46" ht="18" customHeight="1">
      <c r="A23" s="193" t="s">
        <v>128</v>
      </c>
      <c r="B23" s="193">
        <v>1335</v>
      </c>
      <c r="C23" s="189">
        <v>2357.25</v>
      </c>
      <c r="D23" s="14">
        <v>1506499</v>
      </c>
      <c r="E23" s="15"/>
      <c r="F23" s="16"/>
      <c r="G23" s="13">
        <v>547.29</v>
      </c>
      <c r="H23" s="14">
        <v>432851</v>
      </c>
      <c r="I23" s="15"/>
      <c r="J23" s="16"/>
      <c r="K23" s="17"/>
      <c r="L23" s="18"/>
      <c r="M23" s="15"/>
      <c r="N23" s="15"/>
      <c r="O23" s="17"/>
      <c r="P23" s="18"/>
      <c r="Q23" s="15"/>
      <c r="R23" s="15"/>
      <c r="S23" s="17"/>
      <c r="T23" s="18"/>
      <c r="U23" s="15"/>
      <c r="V23" s="15"/>
      <c r="W23" s="13"/>
      <c r="X23" s="14"/>
      <c r="Y23" s="15"/>
      <c r="Z23" s="16"/>
      <c r="AA23" s="136"/>
      <c r="AB23" s="136"/>
      <c r="AC23" s="136"/>
      <c r="AD23" s="136"/>
      <c r="AE23" s="136"/>
      <c r="AF23" s="136"/>
      <c r="AG23" s="136"/>
      <c r="AH23" s="136"/>
      <c r="AI23" s="136"/>
      <c r="AJ23" s="136"/>
      <c r="AK23" s="136"/>
      <c r="AL23" s="136"/>
      <c r="AM23" s="136"/>
      <c r="AN23" s="136"/>
      <c r="AO23" s="136"/>
      <c r="AP23" s="136"/>
      <c r="AQ23" s="136"/>
      <c r="AR23" s="136"/>
      <c r="AS23" s="136"/>
      <c r="AT23" s="136"/>
    </row>
    <row r="24" spans="1:46" ht="18" customHeight="1">
      <c r="A24" s="193" t="s">
        <v>129</v>
      </c>
      <c r="B24" s="193">
        <v>1335</v>
      </c>
      <c r="C24" s="189">
        <v>2511.6370000000002</v>
      </c>
      <c r="D24" s="14">
        <v>2002757</v>
      </c>
      <c r="E24" s="15"/>
      <c r="F24" s="16">
        <f t="shared" ref="F24:F26" si="0">IF(C24=0," ",E24/C24)</f>
        <v>0</v>
      </c>
      <c r="G24" s="13">
        <v>149.184</v>
      </c>
      <c r="H24" s="14">
        <v>130402</v>
      </c>
      <c r="I24" s="15"/>
      <c r="J24" s="16"/>
      <c r="K24" s="17"/>
      <c r="L24" s="18"/>
      <c r="M24" s="15"/>
      <c r="N24" s="15" t="str">
        <f>IF(K24=0,"",M24/K24)</f>
        <v/>
      </c>
      <c r="O24" s="17"/>
      <c r="P24" s="18"/>
      <c r="Q24" s="15"/>
      <c r="R24" s="15" t="str">
        <f>IF(O24=0,"",Q24/O24)</f>
        <v/>
      </c>
      <c r="S24" s="17"/>
      <c r="T24" s="18"/>
      <c r="U24" s="15"/>
      <c r="V24" s="15" t="str">
        <f t="shared" ref="V24:V26" si="1">IF(S24=0,"",U24/S24)</f>
        <v/>
      </c>
      <c r="W24" s="13"/>
      <c r="X24" s="14"/>
      <c r="Y24" s="15"/>
      <c r="Z24" s="16" t="str">
        <f t="shared" ref="Z24:Z26" si="2">IF(W24=0," ",Y24/W24)</f>
        <v xml:space="preserve"> </v>
      </c>
      <c r="AA24" s="136"/>
      <c r="AB24" s="136"/>
      <c r="AC24" s="136"/>
      <c r="AD24" s="136"/>
      <c r="AE24" s="136"/>
      <c r="AF24" s="136"/>
      <c r="AG24" s="136"/>
      <c r="AH24" s="136"/>
      <c r="AI24" s="136"/>
      <c r="AJ24" s="136"/>
      <c r="AK24" s="136"/>
      <c r="AL24" s="136"/>
      <c r="AM24" s="136"/>
      <c r="AN24" s="136"/>
      <c r="AO24" s="136"/>
      <c r="AP24" s="136"/>
      <c r="AQ24" s="136"/>
      <c r="AR24" s="136"/>
      <c r="AS24" s="136"/>
      <c r="AT24" s="136"/>
    </row>
    <row r="25" spans="1:46" ht="18" customHeight="1">
      <c r="A25" s="193" t="s">
        <v>130</v>
      </c>
      <c r="B25" s="193">
        <v>1335</v>
      </c>
      <c r="C25" s="189">
        <v>2016.3600000000001</v>
      </c>
      <c r="D25" s="14">
        <v>1498519</v>
      </c>
      <c r="E25" s="15"/>
      <c r="F25" s="16">
        <f t="shared" si="0"/>
        <v>0</v>
      </c>
      <c r="G25" s="13">
        <v>332.96300000000002</v>
      </c>
      <c r="H25" s="14">
        <v>266743</v>
      </c>
      <c r="I25" s="15"/>
      <c r="J25" s="16"/>
      <c r="K25" s="17"/>
      <c r="L25" s="18"/>
      <c r="M25" s="15"/>
      <c r="N25" s="15" t="str">
        <f>IF(K25=0,"",M25/K25)</f>
        <v/>
      </c>
      <c r="O25" s="17"/>
      <c r="P25" s="18"/>
      <c r="Q25" s="15"/>
      <c r="R25" s="15" t="str">
        <f>IF(O25=0,"",Q25/O25)</f>
        <v/>
      </c>
      <c r="S25" s="17"/>
      <c r="T25" s="18"/>
      <c r="U25" s="15"/>
      <c r="V25" s="15" t="str">
        <f t="shared" si="1"/>
        <v/>
      </c>
      <c r="W25" s="13"/>
      <c r="X25" s="14"/>
      <c r="Y25" s="15"/>
      <c r="Z25" s="16" t="str">
        <f t="shared" si="2"/>
        <v xml:space="preserve"> </v>
      </c>
      <c r="AA25" s="136"/>
      <c r="AB25" s="136"/>
      <c r="AC25" s="136"/>
      <c r="AD25" s="136"/>
      <c r="AE25" s="136"/>
      <c r="AF25" s="136"/>
      <c r="AG25" s="136"/>
      <c r="AH25" s="136"/>
      <c r="AI25" s="136"/>
      <c r="AJ25" s="136"/>
      <c r="AK25" s="136"/>
      <c r="AL25" s="136"/>
      <c r="AM25" s="136"/>
      <c r="AN25" s="136"/>
      <c r="AO25" s="136"/>
      <c r="AP25" s="136"/>
      <c r="AQ25" s="136"/>
      <c r="AR25" s="136"/>
      <c r="AS25" s="136"/>
      <c r="AT25" s="136"/>
    </row>
    <row r="26" spans="1:46" ht="18" customHeight="1">
      <c r="A26" s="194" t="s">
        <v>131</v>
      </c>
      <c r="B26" s="193">
        <v>1335</v>
      </c>
      <c r="C26" s="189">
        <v>816.66</v>
      </c>
      <c r="D26" s="14">
        <v>615774</v>
      </c>
      <c r="E26" s="21"/>
      <c r="F26" s="22">
        <f t="shared" si="0"/>
        <v>0</v>
      </c>
      <c r="G26" s="13">
        <v>52.343000000000004</v>
      </c>
      <c r="H26" s="14">
        <v>24822</v>
      </c>
      <c r="I26" s="21"/>
      <c r="J26" s="22"/>
      <c r="K26" s="23"/>
      <c r="L26" s="20"/>
      <c r="M26" s="21"/>
      <c r="N26" s="21" t="str">
        <f>IF(K26=0,"",M26/K26)</f>
        <v/>
      </c>
      <c r="O26" s="23"/>
      <c r="P26" s="20"/>
      <c r="Q26" s="21"/>
      <c r="R26" s="21" t="str">
        <f>IF(O26=0,"",Q26/O26)</f>
        <v/>
      </c>
      <c r="S26" s="23"/>
      <c r="T26" s="20"/>
      <c r="U26" s="21"/>
      <c r="V26" s="21" t="str">
        <f t="shared" si="1"/>
        <v/>
      </c>
      <c r="W26" s="13"/>
      <c r="X26" s="14"/>
      <c r="Y26" s="21"/>
      <c r="Z26" s="16" t="str">
        <f t="shared" si="2"/>
        <v xml:space="preserve"> </v>
      </c>
      <c r="AA26" s="136"/>
      <c r="AB26" s="136"/>
      <c r="AC26" s="136"/>
      <c r="AD26" s="136"/>
      <c r="AE26" s="136"/>
      <c r="AF26" s="136"/>
      <c r="AG26" s="136"/>
      <c r="AH26" s="136"/>
      <c r="AI26" s="136"/>
      <c r="AJ26" s="136"/>
      <c r="AK26" s="136"/>
      <c r="AL26" s="136"/>
      <c r="AM26" s="136"/>
      <c r="AN26" s="136"/>
      <c r="AO26" s="136"/>
      <c r="AP26" s="136"/>
      <c r="AQ26" s="136"/>
      <c r="AR26" s="136"/>
      <c r="AS26" s="136"/>
      <c r="AT26" s="136"/>
    </row>
    <row r="27" spans="1:46" ht="18" customHeight="1">
      <c r="A27" s="190" t="s">
        <v>132</v>
      </c>
      <c r="B27" s="191"/>
      <c r="C27" s="26">
        <f>+SUM(C15:C26)</f>
        <v>22313.582999999999</v>
      </c>
      <c r="D27" s="26">
        <f>SUM(D15:D26)</f>
        <v>15123052</v>
      </c>
      <c r="E27" s="27">
        <f t="shared" ref="E27:Z27" si="3">IF(SUM(E15:E26)=0,0,SUM(E15:E26))</f>
        <v>0</v>
      </c>
      <c r="F27" s="27">
        <f t="shared" si="3"/>
        <v>0</v>
      </c>
      <c r="G27" s="28">
        <f t="shared" si="3"/>
        <v>3162.9580000000001</v>
      </c>
      <c r="H27" s="29">
        <f t="shared" si="3"/>
        <v>2520937</v>
      </c>
      <c r="I27" s="28">
        <f t="shared" si="3"/>
        <v>0</v>
      </c>
      <c r="J27" s="28">
        <f t="shared" si="3"/>
        <v>0</v>
      </c>
      <c r="K27" s="26">
        <f>IF(SUM(K15:K26)=0,0,SUM(K15:K26))</f>
        <v>0</v>
      </c>
      <c r="L27" s="30">
        <f>IF(SUM(L15:L26)=0,0,SUM(L15:L26))</f>
        <v>0</v>
      </c>
      <c r="M27" s="26">
        <f t="shared" si="3"/>
        <v>0</v>
      </c>
      <c r="N27" s="26">
        <f t="shared" si="3"/>
        <v>0</v>
      </c>
      <c r="O27" s="31">
        <f>IF(SUM(O15:O26)=0,0,SUM(O15:O26))</f>
        <v>0</v>
      </c>
      <c r="P27" s="30">
        <f>IF(SUM(P15:P26)=0,0,SUM(P15:P26))</f>
        <v>0</v>
      </c>
      <c r="Q27" s="26">
        <f t="shared" si="3"/>
        <v>0</v>
      </c>
      <c r="R27" s="26">
        <f t="shared" si="3"/>
        <v>0</v>
      </c>
      <c r="S27" s="31">
        <f t="shared" si="3"/>
        <v>0</v>
      </c>
      <c r="T27" s="30">
        <f t="shared" si="3"/>
        <v>0</v>
      </c>
      <c r="U27" s="26">
        <f t="shared" si="3"/>
        <v>0</v>
      </c>
      <c r="V27" s="26">
        <f t="shared" si="3"/>
        <v>0</v>
      </c>
      <c r="W27" s="28">
        <f t="shared" si="3"/>
        <v>0</v>
      </c>
      <c r="X27" s="29">
        <f t="shared" si="3"/>
        <v>0</v>
      </c>
      <c r="Y27" s="28">
        <f t="shared" si="3"/>
        <v>0</v>
      </c>
      <c r="Z27" s="28">
        <f t="shared" si="3"/>
        <v>0</v>
      </c>
      <c r="AA27" s="157"/>
      <c r="AB27" s="157"/>
      <c r="AC27" s="157"/>
      <c r="AD27" s="157"/>
      <c r="AE27" s="157"/>
      <c r="AF27" s="157"/>
      <c r="AG27" s="157"/>
      <c r="AH27" s="157"/>
      <c r="AI27" s="157"/>
      <c r="AJ27" s="157"/>
      <c r="AK27" s="157"/>
      <c r="AL27" s="157"/>
      <c r="AM27" s="157"/>
      <c r="AN27" s="157"/>
      <c r="AO27" s="157"/>
      <c r="AP27" s="157"/>
      <c r="AQ27" s="157"/>
      <c r="AR27" s="157"/>
      <c r="AS27" s="157"/>
      <c r="AT27" s="157"/>
    </row>
    <row r="28" spans="1:46" ht="18" customHeight="1">
      <c r="A28" s="24" t="s">
        <v>133</v>
      </c>
      <c r="B28" s="32">
        <f t="shared" ref="B28:F28" si="4">IF(SUM(B15:B26)&gt;0,AVERAGE(B15:B26),0)</f>
        <v>1335</v>
      </c>
      <c r="C28" s="32">
        <f t="shared" si="4"/>
        <v>1859.46525</v>
      </c>
      <c r="D28" s="32">
        <f t="shared" si="4"/>
        <v>1260254.3333333333</v>
      </c>
      <c r="E28" s="32">
        <f t="shared" si="4"/>
        <v>0</v>
      </c>
      <c r="F28" s="32">
        <f t="shared" si="4"/>
        <v>0</v>
      </c>
      <c r="G28" s="33">
        <f t="shared" ref="G28:J28" si="5">IF(G27=0,0,AVERAGE(G15:G26))</f>
        <v>263.57983333333334</v>
      </c>
      <c r="H28" s="33">
        <f t="shared" si="5"/>
        <v>210078.08333333334</v>
      </c>
      <c r="I28" s="33">
        <f t="shared" si="5"/>
        <v>0</v>
      </c>
      <c r="J28" s="33">
        <f t="shared" si="5"/>
        <v>0</v>
      </c>
      <c r="K28" s="32">
        <f>IF(SUM(K15:K26)&gt;0,AVERAGE(K15:K26),0)</f>
        <v>0</v>
      </c>
      <c r="L28" s="32">
        <f>IF(SUM(L15:L26)&gt;0,AVERAGE(L15:L26),0)</f>
        <v>0</v>
      </c>
      <c r="M28" s="32">
        <f t="shared" ref="M28:V28" si="6">IF(SUM(M15:M26)&gt;0,AVERAGE(M15:M26),0)</f>
        <v>0</v>
      </c>
      <c r="N28" s="32">
        <f t="shared" si="6"/>
        <v>0</v>
      </c>
      <c r="O28" s="34">
        <f>IF(SUM(O15:O26)&gt;0,AVERAGE(O15:O26),0)</f>
        <v>0</v>
      </c>
      <c r="P28" s="32">
        <f>IF(SUM(P15:P26)&gt;0,AVERAGE(P15:P26),0)</f>
        <v>0</v>
      </c>
      <c r="Q28" s="32">
        <f t="shared" si="6"/>
        <v>0</v>
      </c>
      <c r="R28" s="32">
        <f t="shared" si="6"/>
        <v>0</v>
      </c>
      <c r="S28" s="34">
        <f t="shared" si="6"/>
        <v>0</v>
      </c>
      <c r="T28" s="32">
        <f t="shared" si="6"/>
        <v>0</v>
      </c>
      <c r="U28" s="32">
        <f t="shared" si="6"/>
        <v>0</v>
      </c>
      <c r="V28" s="32">
        <f t="shared" si="6"/>
        <v>0</v>
      </c>
      <c r="W28" s="33">
        <f t="shared" ref="W28:Z28" si="7">IF(W27=0,0,AVERAGE(W15:W26))</f>
        <v>0</v>
      </c>
      <c r="X28" s="33">
        <f t="shared" si="7"/>
        <v>0</v>
      </c>
      <c r="Y28" s="33">
        <f t="shared" si="7"/>
        <v>0</v>
      </c>
      <c r="Z28" s="33">
        <f t="shared" si="7"/>
        <v>0</v>
      </c>
      <c r="AA28" s="157"/>
      <c r="AB28" s="157"/>
      <c r="AC28" s="157"/>
      <c r="AD28" s="157"/>
      <c r="AE28" s="157"/>
      <c r="AF28" s="157"/>
      <c r="AG28" s="157"/>
      <c r="AH28" s="157"/>
      <c r="AI28" s="157"/>
      <c r="AJ28" s="157"/>
      <c r="AK28" s="157"/>
      <c r="AL28" s="157"/>
      <c r="AM28" s="157"/>
      <c r="AN28" s="157"/>
      <c r="AO28" s="157"/>
      <c r="AP28" s="157"/>
      <c r="AQ28" s="157"/>
      <c r="AR28" s="157"/>
      <c r="AS28" s="157"/>
      <c r="AT28" s="157"/>
    </row>
    <row r="29" spans="1:46" ht="18" customHeight="1">
      <c r="A29" s="165"/>
      <c r="B29" s="165"/>
      <c r="C29" s="157"/>
      <c r="D29" s="166"/>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row>
    <row r="30" spans="1:46" ht="29.45" customHeight="1">
      <c r="A30" s="224" t="s">
        <v>134</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120"/>
      <c r="AK30" s="120"/>
      <c r="AL30" s="120"/>
      <c r="AM30" s="120"/>
      <c r="AN30" s="120"/>
      <c r="AO30" s="120"/>
      <c r="AP30" s="120"/>
      <c r="AQ30" s="120"/>
      <c r="AR30" s="120"/>
      <c r="AS30" s="120"/>
      <c r="AT30" s="120"/>
    </row>
    <row r="31" spans="1:46" ht="15.75" customHeight="1">
      <c r="A31" s="167"/>
      <c r="B31" s="167"/>
      <c r="C31" s="167"/>
      <c r="D31" s="168"/>
      <c r="E31" s="167"/>
      <c r="F31" s="167"/>
      <c r="G31" s="167"/>
      <c r="H31" s="167"/>
      <c r="I31" s="167"/>
      <c r="J31" s="167"/>
      <c r="K31" s="167"/>
      <c r="L31" s="167"/>
      <c r="M31" s="167"/>
      <c r="N31" s="167"/>
      <c r="O31" s="167"/>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row>
    <row r="32" spans="1:46" ht="15.75" customHeight="1">
      <c r="A32" s="167"/>
      <c r="B32" s="167"/>
      <c r="C32" s="167"/>
      <c r="D32" s="168"/>
      <c r="E32" s="167"/>
      <c r="F32" s="167"/>
      <c r="G32" s="167"/>
      <c r="H32" s="167"/>
      <c r="I32" s="167"/>
      <c r="J32" s="167"/>
      <c r="K32" s="202"/>
      <c r="L32" s="167"/>
      <c r="M32" s="167"/>
      <c r="N32" s="167"/>
      <c r="O32" s="167"/>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row>
    <row r="33" spans="1:46" ht="36.75" customHeight="1">
      <c r="A33" s="35" t="s">
        <v>107</v>
      </c>
      <c r="B33" s="36"/>
      <c r="C33" s="232" t="s">
        <v>135</v>
      </c>
      <c r="D33" s="254"/>
      <c r="E33" s="233" t="s">
        <v>136</v>
      </c>
      <c r="F33" s="254"/>
      <c r="G33" s="234" t="s">
        <v>137</v>
      </c>
      <c r="H33" s="254"/>
      <c r="I33" s="232" t="s">
        <v>138</v>
      </c>
      <c r="J33" s="254"/>
      <c r="K33" s="136"/>
      <c r="L33" s="183">
        <f>C26+168.334+328.488</f>
        <v>1313.482</v>
      </c>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row>
    <row r="34" spans="1:46" ht="33" customHeight="1">
      <c r="A34" s="35" t="s">
        <v>114</v>
      </c>
      <c r="B34" s="35" t="s">
        <v>115</v>
      </c>
      <c r="C34" s="35" t="s">
        <v>116</v>
      </c>
      <c r="D34" s="37" t="s">
        <v>139</v>
      </c>
      <c r="E34" s="38" t="s">
        <v>116</v>
      </c>
      <c r="F34" s="38" t="s">
        <v>139</v>
      </c>
      <c r="G34" s="39" t="s">
        <v>116</v>
      </c>
      <c r="H34" s="39" t="s">
        <v>139</v>
      </c>
      <c r="I34" s="40" t="s">
        <v>116</v>
      </c>
      <c r="J34" s="35" t="s">
        <v>139</v>
      </c>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row>
    <row r="35" spans="1:46" ht="18" customHeight="1">
      <c r="A35" s="115" t="s">
        <v>120</v>
      </c>
      <c r="B35" s="147">
        <v>1335</v>
      </c>
      <c r="C35" s="201"/>
      <c r="D35" s="18"/>
      <c r="E35" s="169"/>
      <c r="F35" s="170"/>
      <c r="G35" s="17">
        <v>2979.2</v>
      </c>
      <c r="H35" s="18">
        <v>661913.09</v>
      </c>
      <c r="I35" s="41"/>
      <c r="J35" s="42"/>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row>
    <row r="36" spans="1:46" ht="18" customHeight="1">
      <c r="A36" s="116" t="s">
        <v>121</v>
      </c>
      <c r="B36" s="147">
        <v>1335</v>
      </c>
      <c r="C36" s="201"/>
      <c r="D36" s="18"/>
      <c r="E36" s="169"/>
      <c r="F36" s="170"/>
      <c r="G36" s="17">
        <v>3131.3</v>
      </c>
      <c r="H36" s="18">
        <v>659067.27</v>
      </c>
      <c r="I36" s="15"/>
      <c r="J36" s="18"/>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row>
    <row r="37" spans="1:46" ht="18" customHeight="1">
      <c r="A37" s="116" t="s">
        <v>122</v>
      </c>
      <c r="B37" s="147">
        <v>1335</v>
      </c>
      <c r="C37" s="201"/>
      <c r="D37" s="18"/>
      <c r="E37" s="169"/>
      <c r="F37" s="170"/>
      <c r="G37" s="17">
        <v>2597.2000000000003</v>
      </c>
      <c r="H37" s="18">
        <v>576846.68999999994</v>
      </c>
      <c r="I37" s="15"/>
      <c r="J37" s="18"/>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row>
    <row r="38" spans="1:46" ht="18" customHeight="1">
      <c r="A38" s="116" t="s">
        <v>123</v>
      </c>
      <c r="B38" s="147">
        <v>1335</v>
      </c>
      <c r="C38" s="201"/>
      <c r="D38" s="18"/>
      <c r="E38" s="169"/>
      <c r="F38" s="170"/>
      <c r="G38" s="17">
        <v>3071.4</v>
      </c>
      <c r="H38" s="18">
        <v>690020.72</v>
      </c>
      <c r="I38" s="15"/>
      <c r="J38" s="18"/>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row>
    <row r="39" spans="1:46" ht="18" customHeight="1">
      <c r="A39" s="116" t="s">
        <v>124</v>
      </c>
      <c r="B39" s="147">
        <v>1335</v>
      </c>
      <c r="C39" s="201"/>
      <c r="D39" s="18"/>
      <c r="E39" s="169"/>
      <c r="F39" s="170"/>
      <c r="G39" s="17">
        <v>4093.9999999999995</v>
      </c>
      <c r="H39" s="18">
        <v>812343.478</v>
      </c>
      <c r="I39" s="15"/>
      <c r="J39" s="18"/>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row>
    <row r="40" spans="1:46" ht="18" customHeight="1">
      <c r="A40" s="116" t="s">
        <v>125</v>
      </c>
      <c r="B40" s="147">
        <v>1335</v>
      </c>
      <c r="C40" s="201"/>
      <c r="D40" s="18"/>
      <c r="E40" s="169"/>
      <c r="F40" s="170"/>
      <c r="G40" s="17">
        <v>2573</v>
      </c>
      <c r="H40" s="18">
        <v>518588.14000000007</v>
      </c>
      <c r="I40" s="15"/>
      <c r="J40" s="18"/>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row>
    <row r="41" spans="1:46" ht="18" customHeight="1">
      <c r="A41" s="115" t="s">
        <v>126</v>
      </c>
      <c r="B41" s="147">
        <v>1335</v>
      </c>
      <c r="C41" s="201">
        <v>414.66</v>
      </c>
      <c r="D41" s="18">
        <v>238013</v>
      </c>
      <c r="E41" s="200"/>
      <c r="F41" s="200"/>
      <c r="G41" s="17">
        <v>2462.6999999999998</v>
      </c>
      <c r="H41" s="18">
        <v>424101.56700000004</v>
      </c>
      <c r="I41" s="15"/>
      <c r="J41" s="18"/>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row>
    <row r="42" spans="1:46" ht="18" customHeight="1">
      <c r="A42" s="116" t="s">
        <v>127</v>
      </c>
      <c r="B42" s="147">
        <v>1335</v>
      </c>
      <c r="C42" s="201"/>
      <c r="D42" s="18"/>
      <c r="E42" s="169"/>
      <c r="F42" s="170"/>
      <c r="G42" s="17">
        <v>2775.3</v>
      </c>
      <c r="H42" s="18">
        <v>461427.40499999997</v>
      </c>
      <c r="I42" s="15"/>
      <c r="J42" s="18"/>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row>
    <row r="43" spans="1:46" ht="18" customHeight="1">
      <c r="A43" s="115" t="s">
        <v>128</v>
      </c>
      <c r="B43" s="147">
        <v>1335</v>
      </c>
      <c r="C43" s="201"/>
      <c r="D43" s="18"/>
      <c r="E43" s="169"/>
      <c r="F43" s="170"/>
      <c r="G43" s="17">
        <v>2514</v>
      </c>
      <c r="H43" s="18">
        <v>433052.84900000005</v>
      </c>
      <c r="I43" s="15"/>
      <c r="J43" s="18"/>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row>
    <row r="44" spans="1:46" ht="18" customHeight="1">
      <c r="A44" s="116" t="s">
        <v>129</v>
      </c>
      <c r="B44" s="147">
        <v>1335</v>
      </c>
      <c r="C44" s="201"/>
      <c r="D44" s="18"/>
      <c r="E44" s="169"/>
      <c r="F44" s="170"/>
      <c r="G44" s="17">
        <v>2579.1999999999998</v>
      </c>
      <c r="H44" s="18">
        <v>472374.50700000004</v>
      </c>
      <c r="I44" s="15"/>
      <c r="J44" s="18"/>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row>
    <row r="45" spans="1:46" ht="18" customHeight="1">
      <c r="A45" s="115" t="s">
        <v>130</v>
      </c>
      <c r="B45" s="147">
        <v>1335</v>
      </c>
      <c r="C45" s="201"/>
      <c r="D45" s="18"/>
      <c r="E45" s="169"/>
      <c r="F45" s="170"/>
      <c r="G45" s="17">
        <v>2137.8000000000002</v>
      </c>
      <c r="H45" s="18">
        <v>396250.73499999999</v>
      </c>
      <c r="I45" s="21"/>
      <c r="J45" s="20"/>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row>
    <row r="46" spans="1:46" ht="18" customHeight="1">
      <c r="A46" s="164" t="s">
        <v>131</v>
      </c>
      <c r="B46" s="147">
        <v>1335</v>
      </c>
      <c r="C46" s="201">
        <v>267.73099999999999</v>
      </c>
      <c r="D46" s="18">
        <v>185002</v>
      </c>
      <c r="E46" s="200"/>
      <c r="F46" s="200"/>
      <c r="G46" s="23">
        <v>2685.3</v>
      </c>
      <c r="H46" s="20">
        <v>477956.54600000003</v>
      </c>
      <c r="I46" s="21"/>
      <c r="J46" s="20"/>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row>
    <row r="47" spans="1:46" ht="18" customHeight="1">
      <c r="A47" s="43" t="s">
        <v>132</v>
      </c>
      <c r="B47" s="43"/>
      <c r="C47" s="118">
        <f t="shared" ref="C47:J47" si="8">IF(SUM(C35:C46)=0,0,SUM(C35:C46))</f>
        <v>682.39100000000008</v>
      </c>
      <c r="D47" s="118">
        <f t="shared" si="8"/>
        <v>423015</v>
      </c>
      <c r="E47" s="118">
        <f t="shared" si="8"/>
        <v>0</v>
      </c>
      <c r="F47" s="118">
        <f t="shared" si="8"/>
        <v>0</v>
      </c>
      <c r="G47" s="119">
        <f t="shared" si="8"/>
        <v>33600.400000000001</v>
      </c>
      <c r="H47" s="119">
        <f t="shared" si="8"/>
        <v>6583942.9970000014</v>
      </c>
      <c r="I47" s="117">
        <f t="shared" si="8"/>
        <v>0</v>
      </c>
      <c r="J47" s="117">
        <f t="shared" si="8"/>
        <v>0</v>
      </c>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1:46" ht="18" customHeight="1">
      <c r="A48" s="35" t="s">
        <v>140</v>
      </c>
      <c r="B48" s="35"/>
      <c r="C48" s="117">
        <f>IF(SUM(C35:C45)&gt;0,AVERAGE(C35:C45),0)</f>
        <v>414.66</v>
      </c>
      <c r="D48" s="117">
        <f>IF(SUM(D35:D45)&gt;0,AVERAGE(D35:D45),0)</f>
        <v>238013</v>
      </c>
      <c r="E48" s="117">
        <f t="shared" ref="E48:J48" si="9">IF(SUM(E35:E46)&gt;0,AVERAGE(E35:E46),0)</f>
        <v>0</v>
      </c>
      <c r="F48" s="117">
        <f t="shared" si="9"/>
        <v>0</v>
      </c>
      <c r="G48" s="117">
        <f t="shared" si="9"/>
        <v>2800.0333333333333</v>
      </c>
      <c r="H48" s="117">
        <f t="shared" si="9"/>
        <v>548661.91641666682</v>
      </c>
      <c r="I48" s="117">
        <f t="shared" si="9"/>
        <v>0</v>
      </c>
      <c r="J48" s="117">
        <f t="shared" si="9"/>
        <v>0</v>
      </c>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row>
    <row r="49" spans="1:46" ht="18" customHeight="1">
      <c r="A49" s="145"/>
      <c r="B49" s="145"/>
      <c r="C49" s="120"/>
      <c r="D49" s="162"/>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spans="1:46" ht="27.6" customHeight="1">
      <c r="A50" s="224" t="s">
        <v>141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row>
    <row r="51" spans="1:46" ht="27.6" customHeight="1">
      <c r="A51" s="120"/>
      <c r="B51" s="120"/>
      <c r="C51" s="120"/>
      <c r="D51" s="162"/>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spans="1:46" ht="15.75" customHeight="1">
      <c r="A52" s="120"/>
      <c r="B52" s="120"/>
      <c r="C52" s="120"/>
      <c r="D52" s="162"/>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spans="1:46" ht="19.5" customHeight="1">
      <c r="A53" s="48" t="s">
        <v>107</v>
      </c>
      <c r="B53" s="171"/>
      <c r="C53" s="228" t="s">
        <v>108</v>
      </c>
      <c r="D53" s="259"/>
      <c r="E53" s="259"/>
      <c r="F53" s="260"/>
      <c r="G53" s="229" t="s">
        <v>142</v>
      </c>
      <c r="H53" s="259"/>
      <c r="I53" s="259"/>
      <c r="J53" s="260"/>
      <c r="K53" s="228" t="s">
        <v>110</v>
      </c>
      <c r="L53" s="259"/>
      <c r="M53" s="259"/>
      <c r="N53" s="260"/>
      <c r="O53" s="229" t="s">
        <v>143</v>
      </c>
      <c r="P53" s="259"/>
      <c r="Q53" s="259"/>
      <c r="R53" s="260"/>
      <c r="S53" s="228" t="s">
        <v>144</v>
      </c>
      <c r="T53" s="259"/>
      <c r="U53" s="259"/>
      <c r="V53" s="260"/>
      <c r="W53" s="230" t="s">
        <v>145</v>
      </c>
      <c r="X53" s="259"/>
      <c r="Y53" s="259"/>
      <c r="Z53" s="259"/>
      <c r="AA53" s="163"/>
      <c r="AB53" s="163"/>
      <c r="AC53" s="163"/>
      <c r="AD53" s="163"/>
      <c r="AE53" s="163"/>
      <c r="AF53" s="163"/>
      <c r="AG53" s="163"/>
      <c r="AH53" s="163"/>
      <c r="AI53" s="163"/>
      <c r="AJ53" s="163"/>
      <c r="AK53" s="163"/>
      <c r="AL53" s="163"/>
      <c r="AM53" s="163"/>
      <c r="AN53" s="163"/>
      <c r="AO53" s="163"/>
      <c r="AP53" s="163"/>
      <c r="AQ53" s="163"/>
      <c r="AR53" s="163"/>
      <c r="AS53" s="163"/>
      <c r="AT53" s="163"/>
    </row>
    <row r="54" spans="1:46" ht="33.75" customHeight="1">
      <c r="A54" s="49" t="s">
        <v>146</v>
      </c>
      <c r="B54" s="50" t="s">
        <v>115</v>
      </c>
      <c r="C54" s="51" t="s">
        <v>116</v>
      </c>
      <c r="D54" s="52" t="s">
        <v>139</v>
      </c>
      <c r="E54" s="53" t="s">
        <v>118</v>
      </c>
      <c r="F54" s="53" t="s">
        <v>147</v>
      </c>
      <c r="G54" s="54" t="s">
        <v>148</v>
      </c>
      <c r="H54" s="55" t="s">
        <v>149</v>
      </c>
      <c r="I54" s="55" t="s">
        <v>118</v>
      </c>
      <c r="J54" s="55" t="s">
        <v>147</v>
      </c>
      <c r="K54" s="51" t="s">
        <v>116</v>
      </c>
      <c r="L54" s="53" t="s">
        <v>139</v>
      </c>
      <c r="M54" s="53" t="s">
        <v>118</v>
      </c>
      <c r="N54" s="53" t="s">
        <v>147</v>
      </c>
      <c r="O54" s="54" t="s">
        <v>150</v>
      </c>
      <c r="P54" s="55" t="s">
        <v>149</v>
      </c>
      <c r="Q54" s="55" t="s">
        <v>118</v>
      </c>
      <c r="R54" s="55" t="s">
        <v>147</v>
      </c>
      <c r="S54" s="51" t="s">
        <v>116</v>
      </c>
      <c r="T54" s="53" t="s">
        <v>139</v>
      </c>
      <c r="U54" s="53" t="s">
        <v>118</v>
      </c>
      <c r="V54" s="53" t="s">
        <v>147</v>
      </c>
      <c r="W54" s="8" t="s">
        <v>116</v>
      </c>
      <c r="X54" s="10" t="s">
        <v>139</v>
      </c>
      <c r="Y54" s="10" t="s">
        <v>118</v>
      </c>
      <c r="Z54" s="10" t="s">
        <v>147</v>
      </c>
      <c r="AA54" s="163"/>
      <c r="AB54" s="163"/>
      <c r="AC54" s="163"/>
      <c r="AD54" s="163"/>
      <c r="AE54" s="163"/>
      <c r="AF54" s="163"/>
      <c r="AG54" s="163"/>
      <c r="AH54" s="163"/>
      <c r="AI54" s="163"/>
      <c r="AJ54" s="163"/>
      <c r="AK54" s="163"/>
      <c r="AL54" s="163"/>
      <c r="AM54" s="163"/>
      <c r="AN54" s="163"/>
      <c r="AO54" s="163"/>
      <c r="AP54" s="163"/>
      <c r="AQ54" s="163"/>
      <c r="AR54" s="163"/>
      <c r="AS54" s="163"/>
      <c r="AT54" s="163"/>
    </row>
    <row r="55" spans="1:46" ht="18" customHeight="1">
      <c r="A55" s="56" t="s">
        <v>151</v>
      </c>
      <c r="B55" s="57"/>
      <c r="C55" s="58">
        <f t="shared" ref="C55:D55" si="10">+C27</f>
        <v>22313.582999999999</v>
      </c>
      <c r="D55" s="18">
        <f t="shared" si="10"/>
        <v>15123052</v>
      </c>
      <c r="E55" s="16">
        <f>E27</f>
        <v>0</v>
      </c>
      <c r="F55" s="16">
        <f>F28</f>
        <v>0</v>
      </c>
      <c r="G55" s="58">
        <f>+G27+W27</f>
        <v>3162.9580000000001</v>
      </c>
      <c r="H55" s="18">
        <f t="shared" ref="H55:I55" si="11">H27+X27</f>
        <v>2520937</v>
      </c>
      <c r="I55" s="16">
        <f t="shared" si="11"/>
        <v>0</v>
      </c>
      <c r="J55" s="16">
        <f>AVERAGE(J28,Z28)</f>
        <v>0</v>
      </c>
      <c r="K55" s="58">
        <f>+K27</f>
        <v>0</v>
      </c>
      <c r="L55" s="18">
        <f t="shared" ref="L55:M55" si="12">L27</f>
        <v>0</v>
      </c>
      <c r="M55" s="16">
        <f t="shared" si="12"/>
        <v>0</v>
      </c>
      <c r="N55" s="16">
        <f>N28</f>
        <v>0</v>
      </c>
      <c r="O55" s="58">
        <f>+O27</f>
        <v>0</v>
      </c>
      <c r="P55" s="18">
        <f t="shared" ref="P55:Q55" si="13">P27</f>
        <v>0</v>
      </c>
      <c r="Q55" s="16">
        <f t="shared" si="13"/>
        <v>0</v>
      </c>
      <c r="R55" s="16">
        <f>R28</f>
        <v>0</v>
      </c>
      <c r="S55" s="59">
        <f>+S27</f>
        <v>0</v>
      </c>
      <c r="T55" s="18">
        <f t="shared" ref="T55:U55" si="14">T27</f>
        <v>0</v>
      </c>
      <c r="U55" s="16">
        <f t="shared" si="14"/>
        <v>0</v>
      </c>
      <c r="V55" s="16">
        <f>V28</f>
        <v>0</v>
      </c>
      <c r="W55" s="60" t="s">
        <v>152</v>
      </c>
      <c r="X55" s="61" t="s">
        <v>152</v>
      </c>
      <c r="Y55" s="62" t="s">
        <v>152</v>
      </c>
      <c r="Z55" s="62" t="s">
        <v>152</v>
      </c>
      <c r="AA55" s="163"/>
      <c r="AB55" s="163"/>
      <c r="AC55" s="163"/>
      <c r="AD55" s="163"/>
      <c r="AE55" s="163"/>
      <c r="AF55" s="163"/>
      <c r="AG55" s="163"/>
      <c r="AH55" s="163"/>
      <c r="AI55" s="163"/>
      <c r="AJ55" s="163"/>
      <c r="AK55" s="163"/>
      <c r="AL55" s="163"/>
      <c r="AM55" s="163"/>
      <c r="AN55" s="163"/>
      <c r="AO55" s="163"/>
      <c r="AP55" s="163"/>
      <c r="AQ55" s="163"/>
      <c r="AR55" s="163"/>
      <c r="AS55" s="163"/>
      <c r="AT55" s="163"/>
    </row>
    <row r="56" spans="1:46" ht="18" customHeight="1">
      <c r="A56" s="56" t="s">
        <v>153</v>
      </c>
      <c r="B56" s="57"/>
      <c r="C56" s="58">
        <f>C47</f>
        <v>682.39100000000008</v>
      </c>
      <c r="D56" s="58">
        <f>D47</f>
        <v>423015</v>
      </c>
      <c r="E56" s="63" t="s">
        <v>154</v>
      </c>
      <c r="F56" s="63" t="s">
        <v>155</v>
      </c>
      <c r="G56" s="58">
        <f t="shared" ref="G56:H56" si="15">+E47</f>
        <v>0</v>
      </c>
      <c r="H56" s="18">
        <f t="shared" si="15"/>
        <v>0</v>
      </c>
      <c r="I56" s="16" t="s">
        <v>156</v>
      </c>
      <c r="J56" s="16" t="s">
        <v>155</v>
      </c>
      <c r="K56" s="58">
        <f t="shared" ref="K56:L56" si="16">G47</f>
        <v>33600.400000000001</v>
      </c>
      <c r="L56" s="64">
        <f t="shared" si="16"/>
        <v>6583942.9970000014</v>
      </c>
      <c r="M56" s="16" t="s">
        <v>155</v>
      </c>
      <c r="N56" s="16" t="s">
        <v>155</v>
      </c>
      <c r="O56" s="58" t="s">
        <v>152</v>
      </c>
      <c r="P56" s="18" t="s">
        <v>155</v>
      </c>
      <c r="Q56" s="16" t="s">
        <v>155</v>
      </c>
      <c r="R56" s="16" t="s">
        <v>155</v>
      </c>
      <c r="S56" s="59" t="s">
        <v>152</v>
      </c>
      <c r="T56" s="18" t="s">
        <v>155</v>
      </c>
      <c r="U56" s="16" t="s">
        <v>155</v>
      </c>
      <c r="V56" s="16" t="s">
        <v>155</v>
      </c>
      <c r="W56" s="60">
        <f t="shared" ref="W56:X56" si="17">+I47</f>
        <v>0</v>
      </c>
      <c r="X56" s="61">
        <f t="shared" si="17"/>
        <v>0</v>
      </c>
      <c r="Y56" s="62" t="s">
        <v>152</v>
      </c>
      <c r="Z56" s="62" t="s">
        <v>152</v>
      </c>
      <c r="AA56" s="163"/>
      <c r="AB56" s="163"/>
      <c r="AC56" s="163"/>
      <c r="AD56" s="163"/>
      <c r="AE56" s="163"/>
      <c r="AF56" s="163"/>
      <c r="AG56" s="163"/>
      <c r="AH56" s="163"/>
      <c r="AI56" s="163"/>
      <c r="AJ56" s="163"/>
      <c r="AK56" s="163"/>
      <c r="AL56" s="163"/>
      <c r="AM56" s="163"/>
      <c r="AN56" s="163"/>
      <c r="AO56" s="163"/>
      <c r="AP56" s="163"/>
      <c r="AQ56" s="163"/>
      <c r="AR56" s="163"/>
      <c r="AS56" s="163"/>
      <c r="AT56" s="163"/>
    </row>
    <row r="57" spans="1:46" ht="18" customHeight="1">
      <c r="A57" s="56" t="s">
        <v>157</v>
      </c>
      <c r="B57" s="57"/>
      <c r="C57" s="65">
        <f t="shared" ref="C57:E57" si="18">SUM(C55:C56)</f>
        <v>22995.973999999998</v>
      </c>
      <c r="D57" s="66">
        <f t="shared" si="18"/>
        <v>15546067</v>
      </c>
      <c r="E57" s="67">
        <f t="shared" si="18"/>
        <v>0</v>
      </c>
      <c r="F57" s="67" t="s">
        <v>155</v>
      </c>
      <c r="G57" s="68">
        <f t="shared" ref="G57:I57" si="19">SUM(G55:G56)</f>
        <v>3162.9580000000001</v>
      </c>
      <c r="H57" s="69">
        <f t="shared" si="19"/>
        <v>2520937</v>
      </c>
      <c r="I57" s="70">
        <f t="shared" si="19"/>
        <v>0</v>
      </c>
      <c r="J57" s="70" t="s">
        <v>155</v>
      </c>
      <c r="K57" s="65">
        <f t="shared" ref="K57:M57" si="20">SUM(K55:K56)</f>
        <v>33600.400000000001</v>
      </c>
      <c r="L57" s="66">
        <f t="shared" si="20"/>
        <v>6583942.9970000014</v>
      </c>
      <c r="M57" s="67">
        <f t="shared" si="20"/>
        <v>0</v>
      </c>
      <c r="N57" s="67" t="s">
        <v>155</v>
      </c>
      <c r="O57" s="68">
        <f t="shared" ref="O57:Q57" si="21">SUM(O55:O56)</f>
        <v>0</v>
      </c>
      <c r="P57" s="69">
        <f t="shared" si="21"/>
        <v>0</v>
      </c>
      <c r="Q57" s="68">
        <f t="shared" si="21"/>
        <v>0</v>
      </c>
      <c r="R57" s="70" t="s">
        <v>155</v>
      </c>
      <c r="S57" s="71" t="str">
        <f t="shared" ref="S57:U57" si="22">IF(SUM(S55:S56)=0,"",SUM(S55:S56))</f>
        <v/>
      </c>
      <c r="T57" s="72" t="str">
        <f t="shared" si="22"/>
        <v/>
      </c>
      <c r="U57" s="67" t="str">
        <f t="shared" si="22"/>
        <v/>
      </c>
      <c r="V57" s="67" t="s">
        <v>155</v>
      </c>
      <c r="W57" s="26">
        <f t="shared" ref="W57:Z57" si="23">SUM(W55:W56)</f>
        <v>0</v>
      </c>
      <c r="X57" s="73">
        <f t="shared" si="23"/>
        <v>0</v>
      </c>
      <c r="Y57" s="27">
        <f t="shared" si="23"/>
        <v>0</v>
      </c>
      <c r="Z57" s="27">
        <f t="shared" si="23"/>
        <v>0</v>
      </c>
      <c r="AA57" s="163"/>
      <c r="AB57" s="163"/>
      <c r="AC57" s="163"/>
      <c r="AD57" s="163"/>
      <c r="AE57" s="163"/>
      <c r="AF57" s="163"/>
      <c r="AG57" s="163"/>
      <c r="AH57" s="163"/>
      <c r="AI57" s="163"/>
      <c r="AJ57" s="163"/>
      <c r="AK57" s="163"/>
      <c r="AL57" s="163"/>
      <c r="AM57" s="163"/>
      <c r="AN57" s="163"/>
      <c r="AO57" s="163"/>
      <c r="AP57" s="163"/>
      <c r="AQ57" s="163"/>
      <c r="AR57" s="163"/>
      <c r="AS57" s="163"/>
      <c r="AT57" s="163"/>
    </row>
    <row r="58" spans="1:46" ht="18" customHeight="1">
      <c r="A58" s="120" t="s">
        <v>158</v>
      </c>
      <c r="B58" s="120"/>
      <c r="C58" s="120"/>
      <c r="D58" s="162"/>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ht="18" customHeight="1">
      <c r="A59" s="120"/>
      <c r="B59" s="120"/>
      <c r="C59" s="120"/>
      <c r="D59" s="162"/>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9.5" customHeight="1">
      <c r="A60" s="224" t="s">
        <v>159</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155"/>
      <c r="AC60" s="155"/>
      <c r="AD60" s="155"/>
      <c r="AE60" s="155"/>
      <c r="AF60" s="155"/>
      <c r="AG60" s="155"/>
      <c r="AH60" s="155"/>
      <c r="AI60" s="172"/>
      <c r="AJ60" s="172"/>
      <c r="AK60" s="172"/>
      <c r="AL60" s="172"/>
      <c r="AM60" s="172"/>
      <c r="AN60" s="172"/>
      <c r="AO60" s="172"/>
      <c r="AP60" s="172"/>
      <c r="AQ60" s="172"/>
      <c r="AR60" s="172"/>
      <c r="AS60" s="120"/>
      <c r="AT60" s="120"/>
    </row>
    <row r="61" spans="1:46" ht="19.5" customHeight="1">
      <c r="A61" s="120"/>
      <c r="B61" s="120"/>
      <c r="C61" s="120"/>
      <c r="D61" s="162"/>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spans="1:46" ht="19.5" customHeight="1">
      <c r="A62" s="120"/>
      <c r="B62" s="120"/>
      <c r="C62" s="120"/>
      <c r="D62" s="162"/>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row>
    <row r="63" spans="1:46" ht="19.5" customHeight="1">
      <c r="A63" s="120"/>
      <c r="B63" s="120"/>
      <c r="C63" s="120"/>
      <c r="D63" s="162"/>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spans="1:46" ht="19.5" customHeight="1">
      <c r="A64" s="120"/>
      <c r="B64" s="120"/>
      <c r="C64" s="120"/>
      <c r="D64" s="162"/>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spans="1:46" ht="19.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spans="1:46" ht="19.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spans="1:46" ht="19.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spans="1:46" ht="19.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spans="1:46" ht="19.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spans="1:46" ht="19.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spans="1:46" ht="19.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spans="1:46" ht="19.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spans="1:46" ht="19.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spans="1:46" ht="19.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spans="1:46" ht="19.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spans="1:46" ht="19.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spans="1:46" ht="19.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spans="1:46" ht="19.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spans="1:46" ht="19.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spans="1:46" ht="19.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spans="1:46" ht="19.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spans="1:46" ht="19.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spans="1:46" ht="19.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spans="1:46" ht="19.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spans="1:46" ht="19.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spans="1:46" ht="19.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spans="1:46" ht="19.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spans="1:46" ht="19.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spans="1:46" ht="19.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spans="1:46" ht="19.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spans="1:46" ht="19.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spans="1:46" ht="19.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spans="1:46" ht="19.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spans="1:46" ht="19.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spans="1:46" ht="19.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spans="1:46" ht="19.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spans="1:46" ht="19.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spans="1:46" ht="19.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spans="1:46" ht="19.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spans="1:46" ht="19.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spans="1:46" ht="19.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spans="1:46" ht="19.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spans="1:46" ht="19.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spans="1:46" ht="19.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spans="1:46" ht="19.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spans="1:46" ht="19.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spans="1:46" ht="19.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spans="1:46" ht="19.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spans="1:46" ht="19.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spans="1:46" ht="19.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spans="1:46" ht="19.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spans="1:46" ht="19.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spans="1:46" ht="19.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spans="1:46" ht="19.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spans="1:46" ht="19.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spans="1:46" ht="19.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spans="1:46" ht="19.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spans="1:46" ht="19.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spans="1:46" ht="19.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spans="1:46" ht="19.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spans="1:46" ht="19.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spans="1:46" ht="19.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spans="1:46" ht="19.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spans="1:46" ht="19.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spans="1:46" ht="19.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spans="1:46" ht="19.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spans="1:46" ht="19.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spans="1:46" ht="19.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spans="1:46" ht="19.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spans="1:46" ht="19.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spans="1:46" ht="19.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spans="1:46" ht="19.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spans="1:46" ht="19.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spans="1:46" ht="19.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spans="1:46" ht="19.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spans="1:46" ht="19.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spans="1:46" ht="19.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spans="1:46" ht="19.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spans="1:46" ht="19.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spans="1:46" ht="19.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spans="1:46" ht="19.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spans="1:46" ht="19.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spans="1:46" ht="19.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spans="1:46" ht="19.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spans="1:46" ht="19.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spans="1:46" ht="19.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spans="1:46" ht="19.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spans="1:46" ht="19.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spans="1:46" ht="19.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spans="1:46" ht="19.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spans="1:46" ht="19.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spans="1:46" ht="19.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spans="1:46" ht="19.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spans="1:46" ht="19.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spans="1:46" ht="19.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spans="1:46" ht="19.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spans="1:46" ht="19.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spans="1:46" ht="19.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spans="1:46" ht="19.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spans="1:46" ht="19.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spans="1:46" ht="19.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spans="1:46" ht="19.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spans="1:46" ht="19.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spans="1:46" ht="19.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spans="1:46" ht="19.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spans="1:46" ht="19.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spans="1:46" ht="19.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spans="1:46" ht="19.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spans="1:46" ht="19.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spans="1:46" ht="19.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spans="1:46" ht="19.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spans="1:46" ht="19.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spans="1:46" ht="19.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spans="1:46" ht="19.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spans="1:46" ht="19.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spans="1:46" ht="19.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spans="1:46" ht="19.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spans="1:46" ht="19.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spans="1:46" ht="19.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spans="1:46" ht="19.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spans="1:46" ht="19.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spans="1:46" ht="19.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spans="1:46" ht="19.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spans="1:46" ht="19.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spans="1:46" ht="19.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spans="1:46" ht="19.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spans="1:46" ht="19.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spans="1:46" ht="19.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spans="1:46" ht="19.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spans="1:46" ht="19.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spans="1:46" ht="19.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spans="1:46" ht="19.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spans="1:46" ht="19.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spans="1:46" ht="19.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spans="1:46" ht="19.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spans="1:46" ht="19.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spans="1:46" ht="19.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spans="1:46" ht="19.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spans="1:46" ht="19.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spans="1:46" ht="19.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spans="1:46" ht="19.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spans="1:46" ht="19.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spans="1:46" ht="19.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spans="1:46" ht="19.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spans="1:46" ht="19.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spans="1:46" ht="19.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spans="1:46" ht="19.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spans="1:46" ht="19.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spans="1:46" ht="19.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spans="1:46" ht="19.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spans="1:46" ht="19.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spans="1:46" ht="19.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spans="1:46" ht="19.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spans="1:46" ht="19.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spans="1:46" ht="19.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spans="1:46" ht="19.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spans="1:46" ht="19.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spans="1:46" ht="19.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spans="1:46" ht="19.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spans="1:46" ht="19.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spans="1:46" ht="19.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spans="1:46" ht="19.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spans="1:46" ht="19.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spans="1:46" ht="19.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spans="1:46" ht="19.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spans="1:46" ht="19.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spans="1:46" ht="19.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spans="1:46" ht="19.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spans="1:46" ht="19.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spans="1:46" ht="19.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spans="1:46" ht="19.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spans="1:46" ht="19.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spans="1:46" ht="19.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spans="1:46" ht="19.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spans="1:46" ht="19.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spans="1:46" ht="19.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spans="1:46" ht="19.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spans="1:46" ht="19.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spans="1:46" ht="19.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spans="1:46" ht="19.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spans="1:46" ht="19.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spans="1:46" ht="19.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spans="1:46" ht="19.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spans="1:46" ht="19.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spans="1:46" ht="19.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spans="1:46" ht="19.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spans="1:46" ht="19.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spans="1:46" ht="19.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spans="1:46" ht="19.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spans="1:46" ht="19.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spans="1:46" ht="19.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spans="1:46" ht="19.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spans="1:46" ht="19.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spans="1:46" ht="19.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spans="1:46" ht="19.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spans="1:46" ht="19.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spans="1:46" ht="19.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spans="1:46" ht="19.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spans="1:46" ht="19.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spans="1:46" ht="19.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spans="1:46" ht="15.75" customHeight="1">
      <c r="A261" s="120"/>
      <c r="B261" s="120"/>
      <c r="C261" s="120"/>
      <c r="D261" s="162"/>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spans="1:46" ht="15.75" customHeight="1">
      <c r="A262" s="120"/>
      <c r="B262" s="120"/>
      <c r="C262" s="120"/>
      <c r="D262" s="162"/>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spans="1:46" ht="15.75" customHeight="1">
      <c r="A263" s="120"/>
      <c r="B263" s="120"/>
      <c r="C263" s="120"/>
      <c r="D263" s="162"/>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spans="1:46" ht="15.75" customHeight="1">
      <c r="A264" s="120"/>
      <c r="B264" s="120"/>
      <c r="C264" s="120"/>
      <c r="D264" s="162"/>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spans="1:46" ht="15.75" customHeight="1">
      <c r="A265" s="120"/>
      <c r="B265" s="120"/>
      <c r="C265" s="120"/>
      <c r="D265" s="162"/>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spans="1:46" ht="15.75" customHeight="1">
      <c r="A266" s="120"/>
      <c r="B266" s="120"/>
      <c r="C266" s="120"/>
      <c r="D266" s="162"/>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spans="1:46" ht="15.75" customHeight="1">
      <c r="A267" s="120"/>
      <c r="B267" s="120"/>
      <c r="C267" s="120"/>
      <c r="D267" s="162"/>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spans="1:46" ht="15.75" customHeight="1">
      <c r="A268" s="120"/>
      <c r="B268" s="120"/>
      <c r="C268" s="120"/>
      <c r="D268" s="162"/>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spans="1:46" ht="15.75" customHeight="1">
      <c r="A269" s="120"/>
      <c r="B269" s="120"/>
      <c r="C269" s="120"/>
      <c r="D269" s="162"/>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spans="1:46" ht="15.75" customHeight="1">
      <c r="A270" s="120"/>
      <c r="B270" s="120"/>
      <c r="C270" s="120"/>
      <c r="D270" s="162"/>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spans="1:46" ht="15.75" customHeight="1">
      <c r="A271" s="120"/>
      <c r="B271" s="120"/>
      <c r="C271" s="120"/>
      <c r="D271" s="162"/>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spans="1:46" ht="15.75" customHeight="1">
      <c r="A272" s="120"/>
      <c r="B272" s="120"/>
      <c r="C272" s="120"/>
      <c r="D272" s="162"/>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spans="1:46" ht="15.75" customHeight="1">
      <c r="A273" s="120"/>
      <c r="B273" s="120"/>
      <c r="C273" s="120"/>
      <c r="D273" s="162"/>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spans="1:46" ht="15.75" customHeight="1">
      <c r="A274" s="120"/>
      <c r="B274" s="120"/>
      <c r="C274" s="120"/>
      <c r="D274" s="162"/>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spans="1:46" ht="15.75" customHeight="1">
      <c r="A275" s="120"/>
      <c r="B275" s="120"/>
      <c r="C275" s="120"/>
      <c r="D275" s="162"/>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spans="1:46" ht="15.75" customHeight="1">
      <c r="A276" s="120"/>
      <c r="B276" s="120"/>
      <c r="C276" s="120"/>
      <c r="D276" s="162"/>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spans="1:46" ht="15.75" customHeight="1">
      <c r="A277" s="120"/>
      <c r="B277" s="120"/>
      <c r="C277" s="120"/>
      <c r="D277" s="162"/>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spans="1:46" ht="15.75" customHeight="1">
      <c r="A278" s="120"/>
      <c r="B278" s="120"/>
      <c r="C278" s="120"/>
      <c r="D278" s="162"/>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spans="1:46" ht="15.75" customHeight="1">
      <c r="A279" s="120"/>
      <c r="B279" s="120"/>
      <c r="C279" s="120"/>
      <c r="D279" s="162"/>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spans="1:46" ht="15.75" customHeight="1">
      <c r="A280" s="120"/>
      <c r="B280" s="120"/>
      <c r="C280" s="120"/>
      <c r="D280" s="162"/>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spans="1:46" ht="15.75" customHeight="1">
      <c r="A281" s="120"/>
      <c r="B281" s="120"/>
      <c r="C281" s="120"/>
      <c r="D281" s="162"/>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spans="1:46" ht="15.75" customHeight="1">
      <c r="A282" s="120"/>
      <c r="B282" s="120"/>
      <c r="C282" s="120"/>
      <c r="D282" s="162"/>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spans="1:46" ht="15.75" customHeight="1">
      <c r="A283" s="120"/>
      <c r="B283" s="120"/>
      <c r="C283" s="120"/>
      <c r="D283" s="162"/>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spans="1:46" ht="15.75" customHeight="1">
      <c r="A284" s="120"/>
      <c r="B284" s="120"/>
      <c r="C284" s="120"/>
      <c r="D284" s="162"/>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spans="1:46" ht="15.75" customHeight="1">
      <c r="A285" s="120"/>
      <c r="B285" s="120"/>
      <c r="C285" s="120"/>
      <c r="D285" s="162"/>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spans="1:46" ht="15.75" customHeight="1">
      <c r="A286" s="120"/>
      <c r="B286" s="120"/>
      <c r="C286" s="120"/>
      <c r="D286" s="162"/>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spans="1:46" ht="15.75" customHeight="1">
      <c r="A287" s="120"/>
      <c r="B287" s="120"/>
      <c r="C287" s="120"/>
      <c r="D287" s="162"/>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spans="1:46" ht="15.75" customHeight="1">
      <c r="A288" s="120"/>
      <c r="B288" s="120"/>
      <c r="C288" s="120"/>
      <c r="D288" s="162"/>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spans="1:46" ht="15.75" customHeight="1">
      <c r="A289" s="120"/>
      <c r="B289" s="120"/>
      <c r="C289" s="120"/>
      <c r="D289" s="162"/>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spans="1:46" ht="15.75" customHeight="1">
      <c r="A290" s="120"/>
      <c r="B290" s="120"/>
      <c r="C290" s="120"/>
      <c r="D290" s="162"/>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spans="1:46" ht="15.75" customHeight="1">
      <c r="A291" s="120"/>
      <c r="B291" s="120"/>
      <c r="C291" s="120"/>
      <c r="D291" s="162"/>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spans="1:46" ht="15.75" customHeight="1">
      <c r="A292" s="120"/>
      <c r="B292" s="120"/>
      <c r="C292" s="120"/>
      <c r="D292" s="162"/>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spans="1:46" ht="15.75" customHeight="1">
      <c r="A293" s="120"/>
      <c r="B293" s="120"/>
      <c r="C293" s="120"/>
      <c r="D293" s="162"/>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spans="1:46" ht="15.75" customHeight="1">
      <c r="A294" s="120"/>
      <c r="B294" s="120"/>
      <c r="C294" s="120"/>
      <c r="D294" s="162"/>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spans="1:46" ht="15.75" customHeight="1">
      <c r="A295" s="120"/>
      <c r="B295" s="120"/>
      <c r="C295" s="120"/>
      <c r="D295" s="162"/>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spans="1:46" ht="15.75" customHeight="1">
      <c r="A296" s="120"/>
      <c r="B296" s="120"/>
      <c r="C296" s="120"/>
      <c r="D296" s="162"/>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spans="1:46" ht="15.75" customHeight="1">
      <c r="A297" s="120"/>
      <c r="B297" s="120"/>
      <c r="C297" s="120"/>
      <c r="D297" s="162"/>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spans="1:46" ht="15.75" customHeight="1">
      <c r="A298" s="120"/>
      <c r="B298" s="120"/>
      <c r="C298" s="120"/>
      <c r="D298" s="162"/>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spans="1:46" ht="15.75" customHeight="1">
      <c r="A299" s="120"/>
      <c r="B299" s="120"/>
      <c r="C299" s="120"/>
      <c r="D299" s="162"/>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spans="1:46" ht="15.75" customHeight="1">
      <c r="A300" s="120"/>
      <c r="B300" s="120"/>
      <c r="C300" s="120"/>
      <c r="D300" s="162"/>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spans="1:46" ht="15.75" customHeight="1">
      <c r="A301" s="120"/>
      <c r="B301" s="120"/>
      <c r="C301" s="120"/>
      <c r="D301" s="162"/>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spans="1:46" ht="15.75" customHeight="1">
      <c r="A302" s="120"/>
      <c r="B302" s="120"/>
      <c r="C302" s="120"/>
      <c r="D302" s="162"/>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spans="1:46" ht="15.75" customHeight="1">
      <c r="A303" s="120"/>
      <c r="B303" s="120"/>
      <c r="C303" s="120"/>
      <c r="D303" s="162"/>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spans="1:46" ht="15.75" customHeight="1">
      <c r="A304" s="120"/>
      <c r="B304" s="120"/>
      <c r="C304" s="120"/>
      <c r="D304" s="162"/>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spans="1:46" ht="15.75" customHeight="1">
      <c r="A305" s="120"/>
      <c r="B305" s="120"/>
      <c r="C305" s="120"/>
      <c r="D305" s="162"/>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spans="1:46" ht="15.75" customHeight="1">
      <c r="A306" s="120"/>
      <c r="B306" s="120"/>
      <c r="C306" s="120"/>
      <c r="D306" s="162"/>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spans="1:46" ht="15.75" customHeight="1">
      <c r="A307" s="120"/>
      <c r="B307" s="120"/>
      <c r="C307" s="120"/>
      <c r="D307" s="162"/>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spans="1:46" ht="15.75" customHeight="1">
      <c r="A308" s="120"/>
      <c r="B308" s="120"/>
      <c r="C308" s="120"/>
      <c r="D308" s="162"/>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spans="1:46" ht="15.75" customHeight="1">
      <c r="A309" s="120"/>
      <c r="B309" s="120"/>
      <c r="C309" s="120"/>
      <c r="D309" s="162"/>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spans="1:46" ht="15.75" customHeight="1">
      <c r="A310" s="120"/>
      <c r="B310" s="120"/>
      <c r="C310" s="120"/>
      <c r="D310" s="162"/>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spans="1:46" ht="15.75" customHeight="1">
      <c r="A311" s="120"/>
      <c r="B311" s="120"/>
      <c r="C311" s="120"/>
      <c r="D311" s="162"/>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spans="1:46" ht="15.75" customHeight="1">
      <c r="A312" s="120"/>
      <c r="B312" s="120"/>
      <c r="C312" s="120"/>
      <c r="D312" s="162"/>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spans="1:46" ht="15.75" customHeight="1">
      <c r="A313" s="120"/>
      <c r="B313" s="120"/>
      <c r="C313" s="120"/>
      <c r="D313" s="162"/>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spans="1:46" ht="15.75" customHeight="1">
      <c r="A314" s="120"/>
      <c r="B314" s="120"/>
      <c r="C314" s="120"/>
      <c r="D314" s="162"/>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spans="1:46" ht="15.75" customHeight="1">
      <c r="A315" s="120"/>
      <c r="B315" s="120"/>
      <c r="C315" s="120"/>
      <c r="D315" s="162"/>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spans="1:46" ht="15.75" customHeight="1">
      <c r="A316" s="120"/>
      <c r="B316" s="120"/>
      <c r="C316" s="120"/>
      <c r="D316" s="162"/>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spans="1:46" ht="15.75" customHeight="1">
      <c r="A317" s="120"/>
      <c r="B317" s="120"/>
      <c r="C317" s="120"/>
      <c r="D317" s="162"/>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spans="1:46" ht="15.75" customHeight="1">
      <c r="A318" s="120"/>
      <c r="B318" s="120"/>
      <c r="C318" s="120"/>
      <c r="D318" s="162"/>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spans="1:46" ht="15.75" customHeight="1">
      <c r="A319" s="120"/>
      <c r="B319" s="120"/>
      <c r="C319" s="120"/>
      <c r="D319" s="162"/>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spans="1:46" ht="15.75" customHeight="1">
      <c r="A320" s="120"/>
      <c r="B320" s="120"/>
      <c r="C320" s="120"/>
      <c r="D320" s="162"/>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spans="1:46" ht="15.75" customHeight="1">
      <c r="A321" s="120"/>
      <c r="B321" s="120"/>
      <c r="C321" s="120"/>
      <c r="D321" s="162"/>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spans="1:46" ht="15.75" customHeight="1">
      <c r="A322" s="120"/>
      <c r="B322" s="120"/>
      <c r="C322" s="120"/>
      <c r="D322" s="162"/>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spans="1:46" ht="15.75" customHeight="1">
      <c r="A323" s="120"/>
      <c r="B323" s="120"/>
      <c r="C323" s="120"/>
      <c r="D323" s="162"/>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spans="1:46" ht="15.75" customHeight="1">
      <c r="A324" s="120"/>
      <c r="B324" s="120"/>
      <c r="C324" s="120"/>
      <c r="D324" s="162"/>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spans="1:46" ht="15.75" customHeight="1">
      <c r="A325" s="120"/>
      <c r="B325" s="120"/>
      <c r="C325" s="120"/>
      <c r="D325" s="162"/>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spans="1:46" ht="15.75" customHeight="1">
      <c r="A326" s="120"/>
      <c r="B326" s="120"/>
      <c r="C326" s="120"/>
      <c r="D326" s="162"/>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spans="1:46" ht="15.75" customHeight="1">
      <c r="A327" s="120"/>
      <c r="B327" s="120"/>
      <c r="C327" s="120"/>
      <c r="D327" s="162"/>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spans="1:46" ht="15.75" customHeight="1">
      <c r="A328" s="120"/>
      <c r="B328" s="120"/>
      <c r="C328" s="120"/>
      <c r="D328" s="162"/>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spans="1:46" ht="15.75" customHeight="1">
      <c r="A329" s="120"/>
      <c r="B329" s="120"/>
      <c r="C329" s="120"/>
      <c r="D329" s="162"/>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spans="1:46" ht="15.75" customHeight="1">
      <c r="A330" s="120"/>
      <c r="B330" s="120"/>
      <c r="C330" s="120"/>
      <c r="D330" s="162"/>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spans="1:46" ht="15.75" customHeight="1">
      <c r="A331" s="120"/>
      <c r="B331" s="120"/>
      <c r="C331" s="120"/>
      <c r="D331" s="162"/>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spans="1:46" ht="15.75" customHeight="1">
      <c r="A332" s="120"/>
      <c r="B332" s="120"/>
      <c r="C332" s="120"/>
      <c r="D332" s="162"/>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spans="1:46" ht="15.75" customHeight="1">
      <c r="A333" s="120"/>
      <c r="B333" s="120"/>
      <c r="C333" s="120"/>
      <c r="D333" s="162"/>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spans="1:46" ht="15.75" customHeight="1">
      <c r="A334" s="120"/>
      <c r="B334" s="120"/>
      <c r="C334" s="120"/>
      <c r="D334" s="162"/>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spans="1:46" ht="15.75" customHeight="1">
      <c r="A335" s="120"/>
      <c r="B335" s="120"/>
      <c r="C335" s="120"/>
      <c r="D335" s="162"/>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spans="1:46" ht="15.75" customHeight="1">
      <c r="A336" s="120"/>
      <c r="B336" s="120"/>
      <c r="C336" s="120"/>
      <c r="D336" s="162"/>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spans="1:46" ht="15.75" customHeight="1">
      <c r="A337" s="120"/>
      <c r="B337" s="120"/>
      <c r="C337" s="120"/>
      <c r="D337" s="162"/>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spans="1:46" ht="15.75" customHeight="1">
      <c r="A338" s="120"/>
      <c r="B338" s="120"/>
      <c r="C338" s="120"/>
      <c r="D338" s="162"/>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spans="1:46" ht="15.75" customHeight="1">
      <c r="A339" s="120"/>
      <c r="B339" s="120"/>
      <c r="C339" s="120"/>
      <c r="D339" s="162"/>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spans="1:46" ht="15.75" customHeight="1">
      <c r="A340" s="120"/>
      <c r="B340" s="120"/>
      <c r="C340" s="120"/>
      <c r="D340" s="162"/>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spans="1:46" ht="15.75" customHeight="1">
      <c r="A341" s="120"/>
      <c r="B341" s="120"/>
      <c r="C341" s="120"/>
      <c r="D341" s="162"/>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spans="1:46" ht="15.75" customHeight="1">
      <c r="A342" s="120"/>
      <c r="B342" s="120"/>
      <c r="C342" s="120"/>
      <c r="D342" s="162"/>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spans="1:46" ht="15.75" customHeight="1">
      <c r="A343" s="120"/>
      <c r="B343" s="120"/>
      <c r="C343" s="120"/>
      <c r="D343" s="162"/>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spans="1:46" ht="15.75" customHeight="1">
      <c r="A344" s="120"/>
      <c r="B344" s="120"/>
      <c r="C344" s="120"/>
      <c r="D344" s="162"/>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spans="1:46" ht="15.75" customHeight="1">
      <c r="A345" s="120"/>
      <c r="B345" s="120"/>
      <c r="C345" s="120"/>
      <c r="D345" s="162"/>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spans="1:46" ht="15.75" customHeight="1">
      <c r="A346" s="120"/>
      <c r="B346" s="120"/>
      <c r="C346" s="120"/>
      <c r="D346" s="162"/>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spans="1:46" ht="15.75" customHeight="1">
      <c r="A347" s="120"/>
      <c r="B347" s="120"/>
      <c r="C347" s="120"/>
      <c r="D347" s="162"/>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spans="1:46" ht="15.75" customHeight="1">
      <c r="A348" s="120"/>
      <c r="B348" s="120"/>
      <c r="C348" s="120"/>
      <c r="D348" s="162"/>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spans="1:46" ht="15.75" customHeight="1">
      <c r="A349" s="120"/>
      <c r="B349" s="120"/>
      <c r="C349" s="120"/>
      <c r="D349" s="162"/>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spans="1:46" ht="15.75" customHeight="1">
      <c r="A350" s="120"/>
      <c r="B350" s="120"/>
      <c r="C350" s="120"/>
      <c r="D350" s="162"/>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spans="1:46" ht="15.75" customHeight="1">
      <c r="A351" s="120"/>
      <c r="B351" s="120"/>
      <c r="C351" s="120"/>
      <c r="D351" s="162"/>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spans="1:46" ht="15.75" customHeight="1">
      <c r="A352" s="120"/>
      <c r="B352" s="120"/>
      <c r="C352" s="120"/>
      <c r="D352" s="162"/>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spans="1:46" ht="15.75" customHeight="1">
      <c r="A353" s="120"/>
      <c r="B353" s="120"/>
      <c r="C353" s="120"/>
      <c r="D353" s="162"/>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spans="1:46" ht="15.75" customHeight="1">
      <c r="A354" s="120"/>
      <c r="B354" s="120"/>
      <c r="C354" s="120"/>
      <c r="D354" s="162"/>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spans="1:46" ht="15.75" customHeight="1">
      <c r="A355" s="120"/>
      <c r="B355" s="120"/>
      <c r="C355" s="120"/>
      <c r="D355" s="162"/>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spans="1:46" ht="15.75" customHeight="1">
      <c r="A356" s="120"/>
      <c r="B356" s="120"/>
      <c r="C356" s="120"/>
      <c r="D356" s="162"/>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spans="1:46" ht="15.75" customHeight="1">
      <c r="A357" s="120"/>
      <c r="B357" s="120"/>
      <c r="C357" s="120"/>
      <c r="D357" s="162"/>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spans="1:46" ht="15.75" customHeight="1">
      <c r="A358" s="120"/>
      <c r="B358" s="120"/>
      <c r="C358" s="120"/>
      <c r="D358" s="162"/>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spans="1:46" ht="15.75" customHeight="1">
      <c r="A359" s="120"/>
      <c r="B359" s="120"/>
      <c r="C359" s="120"/>
      <c r="D359" s="162"/>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spans="1:46" ht="15.75" customHeight="1">
      <c r="A360" s="120"/>
      <c r="B360" s="120"/>
      <c r="C360" s="120"/>
      <c r="D360" s="162"/>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spans="1:46" ht="15.75" customHeight="1">
      <c r="A361" s="120"/>
      <c r="B361" s="120"/>
      <c r="C361" s="120"/>
      <c r="D361" s="162"/>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spans="1:46" ht="15.75" customHeight="1">
      <c r="A362" s="120"/>
      <c r="B362" s="120"/>
      <c r="C362" s="120"/>
      <c r="D362" s="162"/>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spans="1:46" ht="15.75" customHeight="1">
      <c r="A363" s="120"/>
      <c r="B363" s="120"/>
      <c r="C363" s="120"/>
      <c r="D363" s="162"/>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spans="1:46" ht="15.75" customHeight="1">
      <c r="A364" s="120"/>
      <c r="B364" s="120"/>
      <c r="C364" s="120"/>
      <c r="D364" s="162"/>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spans="1:46" ht="15.75" customHeight="1">
      <c r="A365" s="120"/>
      <c r="B365" s="120"/>
      <c r="C365" s="120"/>
      <c r="D365" s="162"/>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spans="1:46" ht="15.75" customHeight="1">
      <c r="A366" s="120"/>
      <c r="B366" s="120"/>
      <c r="C366" s="120"/>
      <c r="D366" s="162"/>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spans="1:46" ht="15.75" customHeight="1">
      <c r="A367" s="120"/>
      <c r="B367" s="120"/>
      <c r="C367" s="120"/>
      <c r="D367" s="162"/>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spans="1:46" ht="15.75" customHeight="1">
      <c r="A368" s="120"/>
      <c r="B368" s="120"/>
      <c r="C368" s="120"/>
      <c r="D368" s="162"/>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spans="1:46" ht="15.75" customHeight="1">
      <c r="A369" s="120"/>
      <c r="B369" s="120"/>
      <c r="C369" s="120"/>
      <c r="D369" s="162"/>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spans="1:46" ht="15.75" customHeight="1">
      <c r="A370" s="120"/>
      <c r="B370" s="120"/>
      <c r="C370" s="120"/>
      <c r="D370" s="162"/>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spans="1:46" ht="15.75" customHeight="1">
      <c r="A371" s="120"/>
      <c r="B371" s="120"/>
      <c r="C371" s="120"/>
      <c r="D371" s="162"/>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spans="1:46" ht="15.75" customHeight="1">
      <c r="A372" s="120"/>
      <c r="B372" s="120"/>
      <c r="C372" s="120"/>
      <c r="D372" s="162"/>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spans="1:46" ht="15.75" customHeight="1">
      <c r="A373" s="120"/>
      <c r="B373" s="120"/>
      <c r="C373" s="120"/>
      <c r="D373" s="162"/>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spans="1:46" ht="15.75" customHeight="1">
      <c r="A374" s="120"/>
      <c r="B374" s="120"/>
      <c r="C374" s="120"/>
      <c r="D374" s="162"/>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spans="1:46" ht="15.75" customHeight="1">
      <c r="A375" s="120"/>
      <c r="B375" s="120"/>
      <c r="C375" s="120"/>
      <c r="D375" s="162"/>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spans="1:46" ht="15.75" customHeight="1">
      <c r="A376" s="120"/>
      <c r="B376" s="120"/>
      <c r="C376" s="120"/>
      <c r="D376" s="162"/>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spans="1:46" ht="15.75" customHeight="1">
      <c r="A377" s="120"/>
      <c r="B377" s="120"/>
      <c r="C377" s="120"/>
      <c r="D377" s="162"/>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spans="1:46" ht="15.75" customHeight="1">
      <c r="A378" s="120"/>
      <c r="B378" s="120"/>
      <c r="C378" s="120"/>
      <c r="D378" s="162"/>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spans="1:46" ht="15.75" customHeight="1">
      <c r="A379" s="120"/>
      <c r="B379" s="120"/>
      <c r="C379" s="120"/>
      <c r="D379" s="162"/>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spans="1:46" ht="15.75" customHeight="1">
      <c r="A380" s="120"/>
      <c r="B380" s="120"/>
      <c r="C380" s="120"/>
      <c r="D380" s="162"/>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spans="1:46" ht="15.75" customHeight="1">
      <c r="A381" s="120"/>
      <c r="B381" s="120"/>
      <c r="C381" s="120"/>
      <c r="D381" s="162"/>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spans="1:46" ht="15.75" customHeight="1">
      <c r="A382" s="120"/>
      <c r="B382" s="120"/>
      <c r="C382" s="120"/>
      <c r="D382" s="162"/>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spans="1:46" ht="15.75" customHeight="1">
      <c r="A383" s="120"/>
      <c r="B383" s="120"/>
      <c r="C383" s="120"/>
      <c r="D383" s="162"/>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spans="1:46" ht="15.75" customHeight="1">
      <c r="A384" s="120"/>
      <c r="B384" s="120"/>
      <c r="C384" s="120"/>
      <c r="D384" s="162"/>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spans="1:46" ht="15.75" customHeight="1">
      <c r="A385" s="120"/>
      <c r="B385" s="120"/>
      <c r="C385" s="120"/>
      <c r="D385" s="162"/>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spans="1:46" ht="15.75" customHeight="1">
      <c r="A386" s="120"/>
      <c r="B386" s="120"/>
      <c r="C386" s="120"/>
      <c r="D386" s="162"/>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spans="1:46" ht="15.75" customHeight="1">
      <c r="A387" s="120"/>
      <c r="B387" s="120"/>
      <c r="C387" s="120"/>
      <c r="D387" s="162"/>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spans="1:46" ht="15.75" customHeight="1">
      <c r="A388" s="120"/>
      <c r="B388" s="120"/>
      <c r="C388" s="120"/>
      <c r="D388" s="162"/>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spans="1:46" ht="15.75" customHeight="1">
      <c r="A389" s="120"/>
      <c r="B389" s="120"/>
      <c r="C389" s="120"/>
      <c r="D389" s="162"/>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spans="1:46" ht="15.75" customHeight="1">
      <c r="A390" s="120"/>
      <c r="B390" s="120"/>
      <c r="C390" s="120"/>
      <c r="D390" s="162"/>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spans="1:46" ht="15.75" customHeight="1">
      <c r="A391" s="120"/>
      <c r="B391" s="120"/>
      <c r="C391" s="120"/>
      <c r="D391" s="162"/>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spans="1:46" ht="15.75" customHeight="1">
      <c r="A392" s="120"/>
      <c r="B392" s="120"/>
      <c r="C392" s="120"/>
      <c r="D392" s="162"/>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spans="1:46" ht="15.75" customHeight="1">
      <c r="A393" s="120"/>
      <c r="B393" s="120"/>
      <c r="C393" s="120"/>
      <c r="D393" s="162"/>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spans="1:46" ht="15.75" customHeight="1">
      <c r="A394" s="120"/>
      <c r="B394" s="120"/>
      <c r="C394" s="120"/>
      <c r="D394" s="162"/>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spans="1:46" ht="15.75" customHeight="1">
      <c r="A395" s="120"/>
      <c r="B395" s="120"/>
      <c r="C395" s="120"/>
      <c r="D395" s="162"/>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spans="1:46" ht="15.75" customHeight="1">
      <c r="A396" s="120"/>
      <c r="B396" s="120"/>
      <c r="C396" s="120"/>
      <c r="D396" s="162"/>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spans="1:46" ht="15.75" customHeight="1">
      <c r="A397" s="120"/>
      <c r="B397" s="120"/>
      <c r="C397" s="120"/>
      <c r="D397" s="162"/>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spans="1:46" ht="15.75" customHeight="1">
      <c r="A398" s="120"/>
      <c r="B398" s="120"/>
      <c r="C398" s="120"/>
      <c r="D398" s="162"/>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spans="1:46" ht="15.75" customHeight="1">
      <c r="A399" s="120"/>
      <c r="B399" s="120"/>
      <c r="C399" s="120"/>
      <c r="D399" s="162"/>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spans="1:46" ht="15.75" customHeight="1">
      <c r="A400" s="120"/>
      <c r="B400" s="120"/>
      <c r="C400" s="120"/>
      <c r="D400" s="162"/>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spans="1:46" ht="15.75" customHeight="1">
      <c r="A401" s="120"/>
      <c r="B401" s="120"/>
      <c r="C401" s="120"/>
      <c r="D401" s="162"/>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spans="1:46" ht="15.75" customHeight="1">
      <c r="A402" s="120"/>
      <c r="B402" s="120"/>
      <c r="C402" s="120"/>
      <c r="D402" s="162"/>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spans="1:46" ht="15.75" customHeight="1">
      <c r="A403" s="120"/>
      <c r="B403" s="120"/>
      <c r="C403" s="120"/>
      <c r="D403" s="162"/>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spans="1:46" ht="15.75" customHeight="1">
      <c r="A404" s="120"/>
      <c r="B404" s="120"/>
      <c r="C404" s="120"/>
      <c r="D404" s="162"/>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spans="1:46" ht="15.75" customHeight="1">
      <c r="A405" s="120"/>
      <c r="B405" s="120"/>
      <c r="C405" s="120"/>
      <c r="D405" s="162"/>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spans="1:46" ht="15.75" customHeight="1">
      <c r="A406" s="120"/>
      <c r="B406" s="120"/>
      <c r="C406" s="120"/>
      <c r="D406" s="162"/>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spans="1:46" ht="15.75" customHeight="1">
      <c r="A407" s="120"/>
      <c r="B407" s="120"/>
      <c r="C407" s="120"/>
      <c r="D407" s="162"/>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spans="1:46" ht="15.75" customHeight="1">
      <c r="A408" s="120"/>
      <c r="B408" s="120"/>
      <c r="C408" s="120"/>
      <c r="D408" s="162"/>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spans="1:46" ht="15.75" customHeight="1">
      <c r="A409" s="120"/>
      <c r="B409" s="120"/>
      <c r="C409" s="120"/>
      <c r="D409" s="162"/>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spans="1:46" ht="15.75" customHeight="1">
      <c r="A410" s="120"/>
      <c r="B410" s="120"/>
      <c r="C410" s="120"/>
      <c r="D410" s="162"/>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spans="1:46" ht="15.75" customHeight="1">
      <c r="A411" s="120"/>
      <c r="B411" s="120"/>
      <c r="C411" s="120"/>
      <c r="D411" s="162"/>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spans="1:46" ht="15.75" customHeight="1">
      <c r="A412" s="120"/>
      <c r="B412" s="120"/>
      <c r="C412" s="120"/>
      <c r="D412" s="162"/>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spans="1:46" ht="15.75" customHeight="1">
      <c r="A413" s="120"/>
      <c r="B413" s="120"/>
      <c r="C413" s="120"/>
      <c r="D413" s="162"/>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spans="1:46" ht="15.75" customHeight="1">
      <c r="A414" s="120"/>
      <c r="B414" s="120"/>
      <c r="C414" s="120"/>
      <c r="D414" s="162"/>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spans="1:46" ht="15.75" customHeight="1">
      <c r="A415" s="120"/>
      <c r="B415" s="120"/>
      <c r="C415" s="120"/>
      <c r="D415" s="162"/>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spans="1:46" ht="15.75" customHeight="1">
      <c r="A416" s="120"/>
      <c r="B416" s="120"/>
      <c r="C416" s="120"/>
      <c r="D416" s="162"/>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spans="1:46" ht="15.75" customHeight="1">
      <c r="A417" s="120"/>
      <c r="B417" s="120"/>
      <c r="C417" s="120"/>
      <c r="D417" s="162"/>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spans="1:46" ht="15.75" customHeight="1">
      <c r="A418" s="120"/>
      <c r="B418" s="120"/>
      <c r="C418" s="120"/>
      <c r="D418" s="162"/>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spans="1:46" ht="15.75" customHeight="1">
      <c r="A419" s="120"/>
      <c r="B419" s="120"/>
      <c r="C419" s="120"/>
      <c r="D419" s="162"/>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spans="1:46" ht="15.75" customHeight="1">
      <c r="A420" s="120"/>
      <c r="B420" s="120"/>
      <c r="C420" s="120"/>
      <c r="D420" s="162"/>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spans="1:46" ht="15.75" customHeight="1">
      <c r="A421" s="120"/>
      <c r="B421" s="120"/>
      <c r="C421" s="120"/>
      <c r="D421" s="162"/>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spans="1:46" ht="15.75" customHeight="1">
      <c r="A422" s="120"/>
      <c r="B422" s="120"/>
      <c r="C422" s="120"/>
      <c r="D422" s="162"/>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spans="1:46" ht="15.75" customHeight="1">
      <c r="A423" s="120"/>
      <c r="B423" s="120"/>
      <c r="C423" s="120"/>
      <c r="D423" s="162"/>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spans="1:46" ht="15.75" customHeight="1">
      <c r="A424" s="120"/>
      <c r="B424" s="120"/>
      <c r="C424" s="120"/>
      <c r="D424" s="162"/>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spans="1:46" ht="15.75" customHeight="1">
      <c r="A425" s="120"/>
      <c r="B425" s="120"/>
      <c r="C425" s="120"/>
      <c r="D425" s="162"/>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spans="1:46" ht="15.75" customHeight="1">
      <c r="A426" s="120"/>
      <c r="B426" s="120"/>
      <c r="C426" s="120"/>
      <c r="D426" s="162"/>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spans="1:46" ht="15.75" customHeight="1">
      <c r="A427" s="120"/>
      <c r="B427" s="120"/>
      <c r="C427" s="120"/>
      <c r="D427" s="162"/>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spans="1:46" ht="15.75" customHeight="1">
      <c r="A428" s="120"/>
      <c r="B428" s="120"/>
      <c r="C428" s="120"/>
      <c r="D428" s="162"/>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spans="1:46" ht="15.75" customHeight="1">
      <c r="A429" s="120"/>
      <c r="B429" s="120"/>
      <c r="C429" s="120"/>
      <c r="D429" s="162"/>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spans="1:46" ht="15.75" customHeight="1">
      <c r="A430" s="120"/>
      <c r="B430" s="120"/>
      <c r="C430" s="120"/>
      <c r="D430" s="162"/>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spans="1:46" ht="15.75" customHeight="1">
      <c r="A431" s="120"/>
      <c r="B431" s="120"/>
      <c r="C431" s="120"/>
      <c r="D431" s="162"/>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spans="1:46" ht="15.75" customHeight="1">
      <c r="A432" s="120"/>
      <c r="B432" s="120"/>
      <c r="C432" s="120"/>
      <c r="D432" s="162"/>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spans="1:46" ht="15.75" customHeight="1">
      <c r="A433" s="120"/>
      <c r="B433" s="120"/>
      <c r="C433" s="120"/>
      <c r="D433" s="162"/>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spans="1:46" ht="15.75" customHeight="1">
      <c r="A434" s="120"/>
      <c r="B434" s="120"/>
      <c r="C434" s="120"/>
      <c r="D434" s="162"/>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spans="1:46" ht="15.75" customHeight="1">
      <c r="A435" s="120"/>
      <c r="B435" s="120"/>
      <c r="C435" s="120"/>
      <c r="D435" s="162"/>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spans="1:46" ht="15.75" customHeight="1">
      <c r="A436" s="120"/>
      <c r="B436" s="120"/>
      <c r="C436" s="120"/>
      <c r="D436" s="162"/>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spans="1:46" ht="15.75" customHeight="1">
      <c r="A437" s="120"/>
      <c r="B437" s="120"/>
      <c r="C437" s="120"/>
      <c r="D437" s="162"/>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spans="1:46" ht="15.75" customHeight="1">
      <c r="A438" s="120"/>
      <c r="B438" s="120"/>
      <c r="C438" s="120"/>
      <c r="D438" s="162"/>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spans="1:46" ht="15.75" customHeight="1">
      <c r="A439" s="120"/>
      <c r="B439" s="120"/>
      <c r="C439" s="120"/>
      <c r="D439" s="162"/>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spans="1:46" ht="15.75" customHeight="1">
      <c r="A440" s="120"/>
      <c r="B440" s="120"/>
      <c r="C440" s="120"/>
      <c r="D440" s="162"/>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spans="1:46" ht="15.75" customHeight="1">
      <c r="A441" s="120"/>
      <c r="B441" s="120"/>
      <c r="C441" s="120"/>
      <c r="D441" s="162"/>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spans="1:46" ht="15.75" customHeight="1">
      <c r="A442" s="120"/>
      <c r="B442" s="120"/>
      <c r="C442" s="120"/>
      <c r="D442" s="162"/>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spans="1:46" ht="15.75" customHeight="1">
      <c r="A443" s="120"/>
      <c r="B443" s="120"/>
      <c r="C443" s="120"/>
      <c r="D443" s="162"/>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spans="1:46" ht="15.75" customHeight="1">
      <c r="A444" s="120"/>
      <c r="B444" s="120"/>
      <c r="C444" s="120"/>
      <c r="D444" s="162"/>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spans="1:46" ht="15.75" customHeight="1">
      <c r="A445" s="120"/>
      <c r="B445" s="120"/>
      <c r="C445" s="120"/>
      <c r="D445" s="162"/>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spans="1:46" ht="15.75" customHeight="1">
      <c r="A446" s="120"/>
      <c r="B446" s="120"/>
      <c r="C446" s="120"/>
      <c r="D446" s="162"/>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spans="1:46" ht="15.75" customHeight="1">
      <c r="A447" s="120"/>
      <c r="B447" s="120"/>
      <c r="C447" s="120"/>
      <c r="D447" s="162"/>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spans="1:46" ht="15.75" customHeight="1">
      <c r="A448" s="120"/>
      <c r="B448" s="120"/>
      <c r="C448" s="120"/>
      <c r="D448" s="162"/>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spans="1:46" ht="15.75" customHeight="1">
      <c r="A449" s="120"/>
      <c r="B449" s="120"/>
      <c r="C449" s="120"/>
      <c r="D449" s="162"/>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spans="1:46" ht="15.75" customHeight="1">
      <c r="A450" s="120"/>
      <c r="B450" s="120"/>
      <c r="C450" s="120"/>
      <c r="D450" s="162"/>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spans="1:46" ht="15.75" customHeight="1">
      <c r="A451" s="120"/>
      <c r="B451" s="120"/>
      <c r="C451" s="120"/>
      <c r="D451" s="162"/>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spans="1:46" ht="15.75" customHeight="1">
      <c r="A452" s="120"/>
      <c r="B452" s="120"/>
      <c r="C452" s="120"/>
      <c r="D452" s="162"/>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spans="1:46" ht="15.75" customHeight="1">
      <c r="A453" s="120"/>
      <c r="B453" s="120"/>
      <c r="C453" s="120"/>
      <c r="D453" s="162"/>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spans="1:46" ht="15.75" customHeight="1">
      <c r="A454" s="120"/>
      <c r="B454" s="120"/>
      <c r="C454" s="120"/>
      <c r="D454" s="162"/>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spans="1:46" ht="15.75" customHeight="1">
      <c r="A455" s="120"/>
      <c r="B455" s="120"/>
      <c r="C455" s="120"/>
      <c r="D455" s="162"/>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spans="1:46" ht="15.75" customHeight="1">
      <c r="A456" s="120"/>
      <c r="B456" s="120"/>
      <c r="C456" s="120"/>
      <c r="D456" s="162"/>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spans="1:46" ht="15.75" customHeight="1">
      <c r="A457" s="120"/>
      <c r="B457" s="120"/>
      <c r="C457" s="120"/>
      <c r="D457" s="162"/>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spans="1:46" ht="15.75" customHeight="1">
      <c r="A458" s="120"/>
      <c r="B458" s="120"/>
      <c r="C458" s="120"/>
      <c r="D458" s="162"/>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spans="1:46" ht="15.75" customHeight="1">
      <c r="A459" s="120"/>
      <c r="B459" s="120"/>
      <c r="C459" s="120"/>
      <c r="D459" s="162"/>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spans="1:46" ht="15.75" customHeight="1">
      <c r="A460" s="120"/>
      <c r="B460" s="120"/>
      <c r="C460" s="120"/>
      <c r="D460" s="162"/>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spans="1:46" ht="15.75" customHeight="1">
      <c r="A461" s="120"/>
      <c r="B461" s="120"/>
      <c r="C461" s="120"/>
      <c r="D461" s="162"/>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spans="1:46" ht="15.75" customHeight="1">
      <c r="A462" s="120"/>
      <c r="B462" s="120"/>
      <c r="C462" s="120"/>
      <c r="D462" s="162"/>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spans="1:46" ht="15.75" customHeight="1">
      <c r="A463" s="120"/>
      <c r="B463" s="120"/>
      <c r="C463" s="120"/>
      <c r="D463" s="162"/>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spans="1:46" ht="15.75" customHeight="1">
      <c r="A464" s="120"/>
      <c r="B464" s="120"/>
      <c r="C464" s="120"/>
      <c r="D464" s="162"/>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spans="1:46" ht="15.75" customHeight="1">
      <c r="A465" s="120"/>
      <c r="B465" s="120"/>
      <c r="C465" s="120"/>
      <c r="D465" s="162"/>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spans="1:46" ht="15.75" customHeight="1">
      <c r="A466" s="120"/>
      <c r="B466" s="120"/>
      <c r="C466" s="120"/>
      <c r="D466" s="162"/>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spans="1:46" ht="15.75" customHeight="1">
      <c r="A467" s="120"/>
      <c r="B467" s="120"/>
      <c r="C467" s="120"/>
      <c r="D467" s="162"/>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spans="1:46" ht="15.75" customHeight="1">
      <c r="A468" s="120"/>
      <c r="B468" s="120"/>
      <c r="C468" s="120"/>
      <c r="D468" s="162"/>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spans="1:46" ht="15.75" customHeight="1">
      <c r="A469" s="120"/>
      <c r="B469" s="120"/>
      <c r="C469" s="120"/>
      <c r="D469" s="162"/>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spans="1:46" ht="15.75" customHeight="1">
      <c r="A470" s="120"/>
      <c r="B470" s="120"/>
      <c r="C470" s="120"/>
      <c r="D470" s="162"/>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spans="1:46" ht="15.75" customHeight="1">
      <c r="A471" s="120"/>
      <c r="B471" s="120"/>
      <c r="C471" s="120"/>
      <c r="D471" s="162"/>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spans="1:46" ht="15.75" customHeight="1">
      <c r="A472" s="120"/>
      <c r="B472" s="120"/>
      <c r="C472" s="120"/>
      <c r="D472" s="162"/>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spans="1:46" ht="15.75" customHeight="1">
      <c r="A473" s="120"/>
      <c r="B473" s="120"/>
      <c r="C473" s="120"/>
      <c r="D473" s="162"/>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spans="1:46" ht="15.75" customHeight="1">
      <c r="A474" s="120"/>
      <c r="B474" s="120"/>
      <c r="C474" s="120"/>
      <c r="D474" s="162"/>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spans="1:46" ht="15.75" customHeight="1">
      <c r="A475" s="120"/>
      <c r="B475" s="120"/>
      <c r="C475" s="120"/>
      <c r="D475" s="162"/>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spans="1:46" ht="15.75" customHeight="1">
      <c r="A476" s="120"/>
      <c r="B476" s="120"/>
      <c r="C476" s="120"/>
      <c r="D476" s="162"/>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spans="1:46" ht="15.75" customHeight="1">
      <c r="A477" s="120"/>
      <c r="B477" s="120"/>
      <c r="C477" s="120"/>
      <c r="D477" s="162"/>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spans="1:46" ht="15.75" customHeight="1">
      <c r="A478" s="120"/>
      <c r="B478" s="120"/>
      <c r="C478" s="120"/>
      <c r="D478" s="162"/>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spans="1:46" ht="15.75" customHeight="1">
      <c r="A479" s="120"/>
      <c r="B479" s="120"/>
      <c r="C479" s="120"/>
      <c r="D479" s="162"/>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spans="1:46" ht="15.75" customHeight="1">
      <c r="A480" s="120"/>
      <c r="B480" s="120"/>
      <c r="C480" s="120"/>
      <c r="D480" s="162"/>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spans="1:46" ht="15.75" customHeight="1">
      <c r="A481" s="120"/>
      <c r="B481" s="120"/>
      <c r="C481" s="120"/>
      <c r="D481" s="162"/>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spans="1:46" ht="15.75" customHeight="1">
      <c r="A482" s="120"/>
      <c r="B482" s="120"/>
      <c r="C482" s="120"/>
      <c r="D482" s="162"/>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spans="1:46" ht="15.75" customHeight="1">
      <c r="A483" s="120"/>
      <c r="B483" s="120"/>
      <c r="C483" s="120"/>
      <c r="D483" s="162"/>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spans="1:46" ht="15.75" customHeight="1">
      <c r="A484" s="120"/>
      <c r="B484" s="120"/>
      <c r="C484" s="120"/>
      <c r="D484" s="162"/>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spans="1:46" ht="15.75" customHeight="1">
      <c r="A485" s="120"/>
      <c r="B485" s="120"/>
      <c r="C485" s="120"/>
      <c r="D485" s="162"/>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spans="1:46" ht="15.75" customHeight="1">
      <c r="A486" s="120"/>
      <c r="B486" s="120"/>
      <c r="C486" s="120"/>
      <c r="D486" s="162"/>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spans="1:46" ht="15.75" customHeight="1">
      <c r="A487" s="120"/>
      <c r="B487" s="120"/>
      <c r="C487" s="120"/>
      <c r="D487" s="162"/>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spans="1:46" ht="15.75" customHeight="1">
      <c r="A488" s="120"/>
      <c r="B488" s="120"/>
      <c r="C488" s="120"/>
      <c r="D488" s="162"/>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spans="1:46" ht="15.75" customHeight="1">
      <c r="A489" s="120"/>
      <c r="B489" s="120"/>
      <c r="C489" s="120"/>
      <c r="D489" s="162"/>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spans="1:46" ht="15.75" customHeight="1">
      <c r="A490" s="120"/>
      <c r="B490" s="120"/>
      <c r="C490" s="120"/>
      <c r="D490" s="162"/>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spans="1:46" ht="15.75" customHeight="1">
      <c r="A491" s="120"/>
      <c r="B491" s="120"/>
      <c r="C491" s="120"/>
      <c r="D491" s="162"/>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spans="1:46" ht="15.75" customHeight="1">
      <c r="A492" s="120"/>
      <c r="B492" s="120"/>
      <c r="C492" s="120"/>
      <c r="D492" s="162"/>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spans="1:46" ht="15.75" customHeight="1">
      <c r="A493" s="120"/>
      <c r="B493" s="120"/>
      <c r="C493" s="120"/>
      <c r="D493" s="162"/>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spans="1:46" ht="15.75" customHeight="1">
      <c r="A494" s="120"/>
      <c r="B494" s="120"/>
      <c r="C494" s="120"/>
      <c r="D494" s="162"/>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spans="1:46" ht="15.75" customHeight="1">
      <c r="A495" s="120"/>
      <c r="B495" s="120"/>
      <c r="C495" s="120"/>
      <c r="D495" s="162"/>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spans="1:46" ht="15.75" customHeight="1">
      <c r="A496" s="120"/>
      <c r="B496" s="120"/>
      <c r="C496" s="120"/>
      <c r="D496" s="162"/>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spans="1:46" ht="15.75" customHeight="1">
      <c r="A497" s="120"/>
      <c r="B497" s="120"/>
      <c r="C497" s="120"/>
      <c r="D497" s="162"/>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spans="1:46" ht="15.75" customHeight="1">
      <c r="A498" s="120"/>
      <c r="B498" s="120"/>
      <c r="C498" s="120"/>
      <c r="D498" s="162"/>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spans="1:46" ht="15.75" customHeight="1">
      <c r="A499" s="120"/>
      <c r="B499" s="120"/>
      <c r="C499" s="120"/>
      <c r="D499" s="162"/>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spans="1:46" ht="15.75" customHeight="1">
      <c r="A500" s="120"/>
      <c r="B500" s="120"/>
      <c r="C500" s="120"/>
      <c r="D500" s="162"/>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spans="1:46" ht="15.75" customHeight="1">
      <c r="A501" s="120"/>
      <c r="B501" s="120"/>
      <c r="C501" s="120"/>
      <c r="D501" s="162"/>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spans="1:46" ht="15.75" customHeight="1">
      <c r="A502" s="120"/>
      <c r="B502" s="120"/>
      <c r="C502" s="120"/>
      <c r="D502" s="162"/>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spans="1:46" ht="15.75" customHeight="1">
      <c r="A503" s="120"/>
      <c r="B503" s="120"/>
      <c r="C503" s="120"/>
      <c r="D503" s="162"/>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spans="1:46" ht="15.75" customHeight="1">
      <c r="A504" s="120"/>
      <c r="B504" s="120"/>
      <c r="C504" s="120"/>
      <c r="D504" s="162"/>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spans="1:46" ht="15.75" customHeight="1">
      <c r="A505" s="120"/>
      <c r="B505" s="120"/>
      <c r="C505" s="120"/>
      <c r="D505" s="162"/>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spans="1:46" ht="15.75" customHeight="1">
      <c r="A506" s="120"/>
      <c r="B506" s="120"/>
      <c r="C506" s="120"/>
      <c r="D506" s="162"/>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spans="1:46" ht="15.75" customHeight="1">
      <c r="A507" s="120"/>
      <c r="B507" s="120"/>
      <c r="C507" s="120"/>
      <c r="D507" s="162"/>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spans="1:46" ht="15.75" customHeight="1">
      <c r="A508" s="120"/>
      <c r="B508" s="120"/>
      <c r="C508" s="120"/>
      <c r="D508" s="162"/>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spans="1:46" ht="15.75" customHeight="1">
      <c r="A509" s="120"/>
      <c r="B509" s="120"/>
      <c r="C509" s="120"/>
      <c r="D509" s="162"/>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spans="1:46" ht="15.75" customHeight="1">
      <c r="A510" s="120"/>
      <c r="B510" s="120"/>
      <c r="C510" s="120"/>
      <c r="D510" s="162"/>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spans="1:46" ht="15.75" customHeight="1">
      <c r="A511" s="120"/>
      <c r="B511" s="120"/>
      <c r="C511" s="120"/>
      <c r="D511" s="162"/>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spans="1:46" ht="15.75" customHeight="1">
      <c r="A512" s="120"/>
      <c r="B512" s="120"/>
      <c r="C512" s="120"/>
      <c r="D512" s="162"/>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spans="1:46" ht="15.75" customHeight="1">
      <c r="A513" s="120"/>
      <c r="B513" s="120"/>
      <c r="C513" s="120"/>
      <c r="D513" s="162"/>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spans="1:46" ht="15.75" customHeight="1">
      <c r="A514" s="120"/>
      <c r="B514" s="120"/>
      <c r="C514" s="120"/>
      <c r="D514" s="162"/>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spans="1:46" ht="15.75" customHeight="1">
      <c r="A515" s="120"/>
      <c r="B515" s="120"/>
      <c r="C515" s="120"/>
      <c r="D515" s="162"/>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spans="1:46" ht="15.75" customHeight="1">
      <c r="A516" s="120"/>
      <c r="B516" s="120"/>
      <c r="C516" s="120"/>
      <c r="D516" s="162"/>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spans="1:46" ht="15.75" customHeight="1">
      <c r="A517" s="120"/>
      <c r="B517" s="120"/>
      <c r="C517" s="120"/>
      <c r="D517" s="162"/>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spans="1:46" ht="15.75" customHeight="1">
      <c r="A518" s="120"/>
      <c r="B518" s="120"/>
      <c r="C518" s="120"/>
      <c r="D518" s="162"/>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spans="1:46" ht="15.75" customHeight="1">
      <c r="A519" s="120"/>
      <c r="B519" s="120"/>
      <c r="C519" s="120"/>
      <c r="D519" s="162"/>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spans="1:46" ht="15.75" customHeight="1">
      <c r="A520" s="120"/>
      <c r="B520" s="120"/>
      <c r="C520" s="120"/>
      <c r="D520" s="162"/>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spans="1:46" ht="15.75" customHeight="1">
      <c r="A521" s="120"/>
      <c r="B521" s="120"/>
      <c r="C521" s="120"/>
      <c r="D521" s="162"/>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spans="1:46" ht="15.75" customHeight="1">
      <c r="A522" s="120"/>
      <c r="B522" s="120"/>
      <c r="C522" s="120"/>
      <c r="D522" s="162"/>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spans="1:46" ht="15.75" customHeight="1">
      <c r="A523" s="120"/>
      <c r="B523" s="120"/>
      <c r="C523" s="120"/>
      <c r="D523" s="162"/>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spans="1:46" ht="15.75" customHeight="1">
      <c r="A524" s="120"/>
      <c r="B524" s="120"/>
      <c r="C524" s="120"/>
      <c r="D524" s="162"/>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spans="1:46" ht="15.75" customHeight="1">
      <c r="A525" s="120"/>
      <c r="B525" s="120"/>
      <c r="C525" s="120"/>
      <c r="D525" s="162"/>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spans="1:46" ht="15.75" customHeight="1">
      <c r="A526" s="120"/>
      <c r="B526" s="120"/>
      <c r="C526" s="120"/>
      <c r="D526" s="162"/>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spans="1:46" ht="15.75" customHeight="1">
      <c r="A527" s="120"/>
      <c r="B527" s="120"/>
      <c r="C527" s="120"/>
      <c r="D527" s="162"/>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spans="1:46" ht="15.75" customHeight="1">
      <c r="A528" s="120"/>
      <c r="B528" s="120"/>
      <c r="C528" s="120"/>
      <c r="D528" s="162"/>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spans="1:46" ht="15.75" customHeight="1">
      <c r="A529" s="120"/>
      <c r="B529" s="120"/>
      <c r="C529" s="120"/>
      <c r="D529" s="162"/>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spans="1:46" ht="15.75" customHeight="1">
      <c r="A530" s="120"/>
      <c r="B530" s="120"/>
      <c r="C530" s="120"/>
      <c r="D530" s="162"/>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spans="1:46" ht="15.75" customHeight="1">
      <c r="A531" s="120"/>
      <c r="B531" s="120"/>
      <c r="C531" s="120"/>
      <c r="D531" s="162"/>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spans="1:46" ht="15.75" customHeight="1">
      <c r="A532" s="120"/>
      <c r="B532" s="120"/>
      <c r="C532" s="120"/>
      <c r="D532" s="162"/>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spans="1:46" ht="15.75" customHeight="1">
      <c r="A533" s="120"/>
      <c r="B533" s="120"/>
      <c r="C533" s="120"/>
      <c r="D533" s="162"/>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spans="1:46" ht="15.75" customHeight="1">
      <c r="A534" s="120"/>
      <c r="B534" s="120"/>
      <c r="C534" s="120"/>
      <c r="D534" s="162"/>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spans="1:46" ht="15.75" customHeight="1">
      <c r="A535" s="120"/>
      <c r="B535" s="120"/>
      <c r="C535" s="120"/>
      <c r="D535" s="162"/>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spans="1:46" ht="15.75" customHeight="1">
      <c r="A536" s="120"/>
      <c r="B536" s="120"/>
      <c r="C536" s="120"/>
      <c r="D536" s="162"/>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spans="1:46" ht="15.75" customHeight="1">
      <c r="A537" s="120"/>
      <c r="B537" s="120"/>
      <c r="C537" s="120"/>
      <c r="D537" s="162"/>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spans="1:46" ht="15.75" customHeight="1">
      <c r="A538" s="120"/>
      <c r="B538" s="120"/>
      <c r="C538" s="120"/>
      <c r="D538" s="162"/>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spans="1:46" ht="15.75" customHeight="1">
      <c r="A539" s="120"/>
      <c r="B539" s="120"/>
      <c r="C539" s="120"/>
      <c r="D539" s="162"/>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spans="1:46" ht="15.75" customHeight="1">
      <c r="A540" s="120"/>
      <c r="B540" s="120"/>
      <c r="C540" s="120"/>
      <c r="D540" s="162"/>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spans="1:46" ht="15.75" customHeight="1">
      <c r="A541" s="120"/>
      <c r="B541" s="120"/>
      <c r="C541" s="120"/>
      <c r="D541" s="162"/>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spans="1:46" ht="15.75" customHeight="1">
      <c r="A542" s="120"/>
      <c r="B542" s="120"/>
      <c r="C542" s="120"/>
      <c r="D542" s="162"/>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spans="1:46" ht="15.75" customHeight="1">
      <c r="A543" s="120"/>
      <c r="B543" s="120"/>
      <c r="C543" s="120"/>
      <c r="D543" s="162"/>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spans="1:46" ht="15.75" customHeight="1">
      <c r="A544" s="120"/>
      <c r="B544" s="120"/>
      <c r="C544" s="120"/>
      <c r="D544" s="162"/>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spans="1:46" ht="15.75" customHeight="1">
      <c r="A545" s="120"/>
      <c r="B545" s="120"/>
      <c r="C545" s="120"/>
      <c r="D545" s="162"/>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spans="1:46" ht="15.75" customHeight="1">
      <c r="A546" s="120"/>
      <c r="B546" s="120"/>
      <c r="C546" s="120"/>
      <c r="D546" s="162"/>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spans="1:46" ht="15.75" customHeight="1">
      <c r="A547" s="120"/>
      <c r="B547" s="120"/>
      <c r="C547" s="120"/>
      <c r="D547" s="162"/>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spans="1:46" ht="15.75" customHeight="1">
      <c r="A548" s="120"/>
      <c r="B548" s="120"/>
      <c r="C548" s="120"/>
      <c r="D548" s="162"/>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spans="1:46" ht="15.75" customHeight="1">
      <c r="A549" s="120"/>
      <c r="B549" s="120"/>
      <c r="C549" s="120"/>
      <c r="D549" s="162"/>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spans="1:46" ht="15.75" customHeight="1">
      <c r="A550" s="120"/>
      <c r="B550" s="120"/>
      <c r="C550" s="120"/>
      <c r="D550" s="162"/>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spans="1:46" ht="15.75" customHeight="1">
      <c r="A551" s="120"/>
      <c r="B551" s="120"/>
      <c r="C551" s="120"/>
      <c r="D551" s="162"/>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spans="1:46" ht="15.75" customHeight="1">
      <c r="A552" s="120"/>
      <c r="B552" s="120"/>
      <c r="C552" s="120"/>
      <c r="D552" s="162"/>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spans="1:46" ht="15.75" customHeight="1">
      <c r="A553" s="120"/>
      <c r="B553" s="120"/>
      <c r="C553" s="120"/>
      <c r="D553" s="162"/>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spans="1:46" ht="15.75" customHeight="1">
      <c r="A554" s="120"/>
      <c r="B554" s="120"/>
      <c r="C554" s="120"/>
      <c r="D554" s="162"/>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spans="1:46" ht="15.75" customHeight="1">
      <c r="A555" s="120"/>
      <c r="B555" s="120"/>
      <c r="C555" s="120"/>
      <c r="D555" s="162"/>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spans="1:46" ht="15.75" customHeight="1">
      <c r="A556" s="120"/>
      <c r="B556" s="120"/>
      <c r="C556" s="120"/>
      <c r="D556" s="162"/>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spans="1:46" ht="15.75" customHeight="1">
      <c r="A557" s="120"/>
      <c r="B557" s="120"/>
      <c r="C557" s="120"/>
      <c r="D557" s="162"/>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spans="1:46" ht="15.75" customHeight="1">
      <c r="A558" s="120"/>
      <c r="B558" s="120"/>
      <c r="C558" s="120"/>
      <c r="D558" s="162"/>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spans="1:46" ht="15.75" customHeight="1">
      <c r="A559" s="120"/>
      <c r="B559" s="120"/>
      <c r="C559" s="120"/>
      <c r="D559" s="162"/>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spans="1:46" ht="15.75" customHeight="1">
      <c r="A560" s="120"/>
      <c r="B560" s="120"/>
      <c r="C560" s="120"/>
      <c r="D560" s="162"/>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spans="1:46" ht="15.75" customHeight="1">
      <c r="A561" s="120"/>
      <c r="B561" s="120"/>
      <c r="C561" s="120"/>
      <c r="D561" s="162"/>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spans="1:46" ht="15.75" customHeight="1">
      <c r="A562" s="120"/>
      <c r="B562" s="120"/>
      <c r="C562" s="120"/>
      <c r="D562" s="162"/>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spans="1:46" ht="15.75" customHeight="1">
      <c r="A563" s="120"/>
      <c r="B563" s="120"/>
      <c r="C563" s="120"/>
      <c r="D563" s="162"/>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spans="1:46" ht="15.75" customHeight="1">
      <c r="A564" s="120"/>
      <c r="B564" s="120"/>
      <c r="C564" s="120"/>
      <c r="D564" s="162"/>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spans="1:46" ht="15.75" customHeight="1">
      <c r="A565" s="120"/>
      <c r="B565" s="120"/>
      <c r="C565" s="120"/>
      <c r="D565" s="162"/>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spans="1:46" ht="15.75" customHeight="1">
      <c r="A566" s="120"/>
      <c r="B566" s="120"/>
      <c r="C566" s="120"/>
      <c r="D566" s="162"/>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spans="1:46" ht="15.75" customHeight="1">
      <c r="A567" s="120"/>
      <c r="B567" s="120"/>
      <c r="C567" s="120"/>
      <c r="D567" s="162"/>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spans="1:46" ht="15.75" customHeight="1">
      <c r="A568" s="120"/>
      <c r="B568" s="120"/>
      <c r="C568" s="120"/>
      <c r="D568" s="162"/>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spans="1:46" ht="15.75" customHeight="1">
      <c r="A569" s="120"/>
      <c r="B569" s="120"/>
      <c r="C569" s="120"/>
      <c r="D569" s="162"/>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spans="1:46" ht="15.75" customHeight="1">
      <c r="A570" s="120"/>
      <c r="B570" s="120"/>
      <c r="C570" s="120"/>
      <c r="D570" s="162"/>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spans="1:46" ht="15.75" customHeight="1">
      <c r="A571" s="120"/>
      <c r="B571" s="120"/>
      <c r="C571" s="120"/>
      <c r="D571" s="162"/>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spans="1:46" ht="15.75" customHeight="1">
      <c r="A572" s="120"/>
      <c r="B572" s="120"/>
      <c r="C572" s="120"/>
      <c r="D572" s="162"/>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spans="1:46" ht="15.75" customHeight="1">
      <c r="A573" s="120"/>
      <c r="B573" s="120"/>
      <c r="C573" s="120"/>
      <c r="D573" s="162"/>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spans="1:46" ht="15.75" customHeight="1">
      <c r="A574" s="120"/>
      <c r="B574" s="120"/>
      <c r="C574" s="120"/>
      <c r="D574" s="162"/>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spans="1:46" ht="15.75" customHeight="1">
      <c r="A575" s="120"/>
      <c r="B575" s="120"/>
      <c r="C575" s="120"/>
      <c r="D575" s="162"/>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spans="1:46" ht="15.75" customHeight="1">
      <c r="A576" s="120"/>
      <c r="B576" s="120"/>
      <c r="C576" s="120"/>
      <c r="D576" s="162"/>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spans="1:46" ht="15.75" customHeight="1">
      <c r="A577" s="120"/>
      <c r="B577" s="120"/>
      <c r="C577" s="120"/>
      <c r="D577" s="162"/>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spans="1:46" ht="15.75" customHeight="1">
      <c r="A578" s="120"/>
      <c r="B578" s="120"/>
      <c r="C578" s="120"/>
      <c r="D578" s="162"/>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spans="1:46" ht="15.75" customHeight="1">
      <c r="A579" s="120"/>
      <c r="B579" s="120"/>
      <c r="C579" s="120"/>
      <c r="D579" s="162"/>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spans="1:46" ht="15.75" customHeight="1">
      <c r="A580" s="120"/>
      <c r="B580" s="120"/>
      <c r="C580" s="120"/>
      <c r="D580" s="162"/>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spans="1:46" ht="15.75" customHeight="1">
      <c r="A581" s="120"/>
      <c r="B581" s="120"/>
      <c r="C581" s="120"/>
      <c r="D581" s="162"/>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spans="1:46" ht="15.75" customHeight="1">
      <c r="A582" s="120"/>
      <c r="B582" s="120"/>
      <c r="C582" s="120"/>
      <c r="D582" s="162"/>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spans="1:46" ht="15.75" customHeight="1">
      <c r="A583" s="120"/>
      <c r="B583" s="120"/>
      <c r="C583" s="120"/>
      <c r="D583" s="162"/>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spans="1:46" ht="15.75" customHeight="1">
      <c r="A584" s="120"/>
      <c r="B584" s="120"/>
      <c r="C584" s="120"/>
      <c r="D584" s="162"/>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spans="1:46" ht="15.75" customHeight="1">
      <c r="A585" s="120"/>
      <c r="B585" s="120"/>
      <c r="C585" s="120"/>
      <c r="D585" s="162"/>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spans="1:46" ht="15.75" customHeight="1">
      <c r="A586" s="120"/>
      <c r="B586" s="120"/>
      <c r="C586" s="120"/>
      <c r="D586" s="162"/>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spans="1:46" ht="15.75" customHeight="1">
      <c r="A587" s="120"/>
      <c r="B587" s="120"/>
      <c r="C587" s="120"/>
      <c r="D587" s="162"/>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spans="1:46" ht="15.75" customHeight="1">
      <c r="A588" s="120"/>
      <c r="B588" s="120"/>
      <c r="C588" s="120"/>
      <c r="D588" s="162"/>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spans="1:46" ht="15.75" customHeight="1">
      <c r="A589" s="120"/>
      <c r="B589" s="120"/>
      <c r="C589" s="120"/>
      <c r="D589" s="162"/>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spans="1:46" ht="15.75" customHeight="1">
      <c r="A590" s="120"/>
      <c r="B590" s="120"/>
      <c r="C590" s="120"/>
      <c r="D590" s="162"/>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spans="1:46" ht="15.75" customHeight="1">
      <c r="A591" s="120"/>
      <c r="B591" s="120"/>
      <c r="C591" s="120"/>
      <c r="D591" s="162"/>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spans="1:46" ht="15.75" customHeight="1">
      <c r="A592" s="120"/>
      <c r="B592" s="120"/>
      <c r="C592" s="120"/>
      <c r="D592" s="162"/>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spans="1:46" ht="15.75" customHeight="1">
      <c r="A593" s="120"/>
      <c r="B593" s="120"/>
      <c r="C593" s="120"/>
      <c r="D593" s="162"/>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spans="1:46" ht="15.75" customHeight="1">
      <c r="A594" s="120"/>
      <c r="B594" s="120"/>
      <c r="C594" s="120"/>
      <c r="D594" s="162"/>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spans="1:46" ht="15.75" customHeight="1">
      <c r="A595" s="120"/>
      <c r="B595" s="120"/>
      <c r="C595" s="120"/>
      <c r="D595" s="162"/>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spans="1:46" ht="15.75" customHeight="1">
      <c r="A596" s="120"/>
      <c r="B596" s="120"/>
      <c r="C596" s="120"/>
      <c r="D596" s="162"/>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spans="1:46" ht="15.75" customHeight="1">
      <c r="A597" s="120"/>
      <c r="B597" s="120"/>
      <c r="C597" s="120"/>
      <c r="D597" s="162"/>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spans="1:46" ht="15.75" customHeight="1">
      <c r="A598" s="120"/>
      <c r="B598" s="120"/>
      <c r="C598" s="120"/>
      <c r="D598" s="162"/>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spans="1:46" ht="15.75" customHeight="1">
      <c r="A599" s="120"/>
      <c r="B599" s="120"/>
      <c r="C599" s="120"/>
      <c r="D599" s="162"/>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spans="1:46" ht="15.75" customHeight="1">
      <c r="A600" s="120"/>
      <c r="B600" s="120"/>
      <c r="C600" s="120"/>
      <c r="D600" s="162"/>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spans="1:46" ht="15.75" customHeight="1">
      <c r="A601" s="120"/>
      <c r="B601" s="120"/>
      <c r="C601" s="120"/>
      <c r="D601" s="162"/>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spans="1:46" ht="15.75" customHeight="1">
      <c r="A602" s="120"/>
      <c r="B602" s="120"/>
      <c r="C602" s="120"/>
      <c r="D602" s="162"/>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spans="1:46" ht="15.75" customHeight="1">
      <c r="A603" s="120"/>
      <c r="B603" s="120"/>
      <c r="C603" s="120"/>
      <c r="D603" s="162"/>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spans="1:46" ht="15.75" customHeight="1">
      <c r="A604" s="120"/>
      <c r="B604" s="120"/>
      <c r="C604" s="120"/>
      <c r="D604" s="162"/>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spans="1:46" ht="15.75" customHeight="1">
      <c r="A605" s="120"/>
      <c r="B605" s="120"/>
      <c r="C605" s="120"/>
      <c r="D605" s="162"/>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spans="1:46" ht="15.75" customHeight="1">
      <c r="A606" s="120"/>
      <c r="B606" s="120"/>
      <c r="C606" s="120"/>
      <c r="D606" s="162"/>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spans="1:46" ht="15.75" customHeight="1">
      <c r="A607" s="120"/>
      <c r="B607" s="120"/>
      <c r="C607" s="120"/>
      <c r="D607" s="162"/>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spans="1:46" ht="15.75" customHeight="1">
      <c r="A608" s="120"/>
      <c r="B608" s="120"/>
      <c r="C608" s="120"/>
      <c r="D608" s="162"/>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spans="1:46" ht="15.75" customHeight="1">
      <c r="A609" s="120"/>
      <c r="B609" s="120"/>
      <c r="C609" s="120"/>
      <c r="D609" s="162"/>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spans="1:46" ht="15.75" customHeight="1">
      <c r="A610" s="120"/>
      <c r="B610" s="120"/>
      <c r="C610" s="120"/>
      <c r="D610" s="162"/>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spans="1:46" ht="15.75" customHeight="1">
      <c r="A611" s="120"/>
      <c r="B611" s="120"/>
      <c r="C611" s="120"/>
      <c r="D611" s="162"/>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spans="1:46" ht="15.75" customHeight="1">
      <c r="A612" s="120"/>
      <c r="B612" s="120"/>
      <c r="C612" s="120"/>
      <c r="D612" s="162"/>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spans="1:46" ht="15.75" customHeight="1">
      <c r="A613" s="120"/>
      <c r="B613" s="120"/>
      <c r="C613" s="120"/>
      <c r="D613" s="162"/>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spans="1:46" ht="15.75" customHeight="1">
      <c r="A614" s="120"/>
      <c r="B614" s="120"/>
      <c r="C614" s="120"/>
      <c r="D614" s="162"/>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spans="1:46" ht="15.75" customHeight="1">
      <c r="A615" s="120"/>
      <c r="B615" s="120"/>
      <c r="C615" s="120"/>
      <c r="D615" s="162"/>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spans="1:46" ht="15.75" customHeight="1">
      <c r="A616" s="120"/>
      <c r="B616" s="120"/>
      <c r="C616" s="120"/>
      <c r="D616" s="162"/>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spans="1:46" ht="15.75" customHeight="1">
      <c r="A617" s="120"/>
      <c r="B617" s="120"/>
      <c r="C617" s="120"/>
      <c r="D617" s="162"/>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spans="1:46" ht="15.75" customHeight="1">
      <c r="A618" s="120"/>
      <c r="B618" s="120"/>
      <c r="C618" s="120"/>
      <c r="D618" s="162"/>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spans="1:46" ht="15.75" customHeight="1">
      <c r="A619" s="120"/>
      <c r="B619" s="120"/>
      <c r="C619" s="120"/>
      <c r="D619" s="162"/>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spans="1:46" ht="15.75" customHeight="1">
      <c r="A620" s="120"/>
      <c r="B620" s="120"/>
      <c r="C620" s="120"/>
      <c r="D620" s="162"/>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spans="1:46" ht="15.75" customHeight="1">
      <c r="A621" s="120"/>
      <c r="B621" s="120"/>
      <c r="C621" s="120"/>
      <c r="D621" s="162"/>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spans="1:46" ht="15.75" customHeight="1">
      <c r="A622" s="120"/>
      <c r="B622" s="120"/>
      <c r="C622" s="120"/>
      <c r="D622" s="162"/>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spans="1:46" ht="15.75" customHeight="1">
      <c r="A623" s="120"/>
      <c r="B623" s="120"/>
      <c r="C623" s="120"/>
      <c r="D623" s="162"/>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spans="1:46" ht="15.75" customHeight="1">
      <c r="A624" s="120"/>
      <c r="B624" s="120"/>
      <c r="C624" s="120"/>
      <c r="D624" s="162"/>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spans="1:46" ht="15.75" customHeight="1">
      <c r="A625" s="120"/>
      <c r="B625" s="120"/>
      <c r="C625" s="120"/>
      <c r="D625" s="162"/>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spans="1:46" ht="15.75" customHeight="1">
      <c r="A626" s="120"/>
      <c r="B626" s="120"/>
      <c r="C626" s="120"/>
      <c r="D626" s="162"/>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spans="1:46" ht="15.75" customHeight="1">
      <c r="A627" s="120"/>
      <c r="B627" s="120"/>
      <c r="C627" s="120"/>
      <c r="D627" s="162"/>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spans="1:46" ht="15.75" customHeight="1">
      <c r="A628" s="120"/>
      <c r="B628" s="120"/>
      <c r="C628" s="120"/>
      <c r="D628" s="162"/>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spans="1:46" ht="15.75" customHeight="1">
      <c r="A629" s="120"/>
      <c r="B629" s="120"/>
      <c r="C629" s="120"/>
      <c r="D629" s="162"/>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spans="1:46" ht="15.75" customHeight="1">
      <c r="A630" s="120"/>
      <c r="B630" s="120"/>
      <c r="C630" s="120"/>
      <c r="D630" s="162"/>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spans="1:46" ht="15.75" customHeight="1">
      <c r="A631" s="120"/>
      <c r="B631" s="120"/>
      <c r="C631" s="120"/>
      <c r="D631" s="162"/>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spans="1:46" ht="15.75" customHeight="1">
      <c r="A632" s="120"/>
      <c r="B632" s="120"/>
      <c r="C632" s="120"/>
      <c r="D632" s="162"/>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spans="1:46" ht="15.75" customHeight="1">
      <c r="A633" s="120"/>
      <c r="B633" s="120"/>
      <c r="C633" s="120"/>
      <c r="D633" s="162"/>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spans="1:46" ht="15.75" customHeight="1">
      <c r="A634" s="120"/>
      <c r="B634" s="120"/>
      <c r="C634" s="120"/>
      <c r="D634" s="162"/>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spans="1:46" ht="15.75" customHeight="1">
      <c r="A635" s="120"/>
      <c r="B635" s="120"/>
      <c r="C635" s="120"/>
      <c r="D635" s="162"/>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spans="1:46" ht="15.75" customHeight="1">
      <c r="A636" s="120"/>
      <c r="B636" s="120"/>
      <c r="C636" s="120"/>
      <c r="D636" s="162"/>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spans="1:46" ht="15.75" customHeight="1">
      <c r="A637" s="120"/>
      <c r="B637" s="120"/>
      <c r="C637" s="120"/>
      <c r="D637" s="162"/>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spans="1:46" ht="15.75" customHeight="1">
      <c r="A638" s="120"/>
      <c r="B638" s="120"/>
      <c r="C638" s="120"/>
      <c r="D638" s="162"/>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spans="1:46" ht="15.75" customHeight="1">
      <c r="A639" s="120"/>
      <c r="B639" s="120"/>
      <c r="C639" s="120"/>
      <c r="D639" s="162"/>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spans="1:46" ht="15.75" customHeight="1">
      <c r="A640" s="120"/>
      <c r="B640" s="120"/>
      <c r="C640" s="120"/>
      <c r="D640" s="162"/>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spans="1:46" ht="15.75" customHeight="1">
      <c r="A641" s="120"/>
      <c r="B641" s="120"/>
      <c r="C641" s="120"/>
      <c r="D641" s="162"/>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spans="1:46" ht="15.75" customHeight="1">
      <c r="A642" s="120"/>
      <c r="B642" s="120"/>
      <c r="C642" s="120"/>
      <c r="D642" s="162"/>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spans="1:46" ht="15.75" customHeight="1">
      <c r="A643" s="120"/>
      <c r="B643" s="120"/>
      <c r="C643" s="120"/>
      <c r="D643" s="162"/>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spans="1:46" ht="15.75" customHeight="1">
      <c r="A644" s="120"/>
      <c r="B644" s="120"/>
      <c r="C644" s="120"/>
      <c r="D644" s="162"/>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spans="1:46" ht="15.75" customHeight="1">
      <c r="A645" s="120"/>
      <c r="B645" s="120"/>
      <c r="C645" s="120"/>
      <c r="D645" s="162"/>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spans="1:46" ht="15.75" customHeight="1">
      <c r="A646" s="120"/>
      <c r="B646" s="120"/>
      <c r="C646" s="120"/>
      <c r="D646" s="162"/>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spans="1:46" ht="15.75" customHeight="1">
      <c r="A647" s="120"/>
      <c r="B647" s="120"/>
      <c r="C647" s="120"/>
      <c r="D647" s="162"/>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spans="1:46" ht="15.75" customHeight="1">
      <c r="A648" s="120"/>
      <c r="B648" s="120"/>
      <c r="C648" s="120"/>
      <c r="D648" s="162"/>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spans="1:46" ht="15.75" customHeight="1">
      <c r="A649" s="120"/>
      <c r="B649" s="120"/>
      <c r="C649" s="120"/>
      <c r="D649" s="162"/>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spans="1:46" ht="15.75" customHeight="1">
      <c r="A650" s="120"/>
      <c r="B650" s="120"/>
      <c r="C650" s="120"/>
      <c r="D650" s="162"/>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spans="1:46" ht="15.75" customHeight="1">
      <c r="A651" s="120"/>
      <c r="B651" s="120"/>
      <c r="C651" s="120"/>
      <c r="D651" s="162"/>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spans="1:46" ht="15.75" customHeight="1">
      <c r="A652" s="120"/>
      <c r="B652" s="120"/>
      <c r="C652" s="120"/>
      <c r="D652" s="162"/>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spans="1:46" ht="15.75" customHeight="1">
      <c r="A653" s="120"/>
      <c r="B653" s="120"/>
      <c r="C653" s="120"/>
      <c r="D653" s="162"/>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spans="1:46" ht="15.75" customHeight="1">
      <c r="A654" s="120"/>
      <c r="B654" s="120"/>
      <c r="C654" s="120"/>
      <c r="D654" s="162"/>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spans="1:46" ht="15.75" customHeight="1">
      <c r="A655" s="120"/>
      <c r="B655" s="120"/>
      <c r="C655" s="120"/>
      <c r="D655" s="162"/>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spans="1:46" ht="15.75" customHeight="1">
      <c r="A656" s="120"/>
      <c r="B656" s="120"/>
      <c r="C656" s="120"/>
      <c r="D656" s="162"/>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spans="1:46" ht="15.75" customHeight="1">
      <c r="A657" s="120"/>
      <c r="B657" s="120"/>
      <c r="C657" s="120"/>
      <c r="D657" s="162"/>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spans="1:46" ht="15.75" customHeight="1">
      <c r="A658" s="120"/>
      <c r="B658" s="120"/>
      <c r="C658" s="120"/>
      <c r="D658" s="162"/>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spans="1:46" ht="15.75" customHeight="1">
      <c r="A659" s="120"/>
      <c r="B659" s="120"/>
      <c r="C659" s="120"/>
      <c r="D659" s="162"/>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spans="1:46" ht="15.75" customHeight="1">
      <c r="A660" s="120"/>
      <c r="B660" s="120"/>
      <c r="C660" s="120"/>
      <c r="D660" s="162"/>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spans="1:46" ht="15.75" customHeight="1">
      <c r="A661" s="120"/>
      <c r="B661" s="120"/>
      <c r="C661" s="120"/>
      <c r="D661" s="162"/>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spans="1:46" ht="15.75" customHeight="1">
      <c r="A662" s="120"/>
      <c r="B662" s="120"/>
      <c r="C662" s="120"/>
      <c r="D662" s="162"/>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spans="1:46" ht="15.75" customHeight="1">
      <c r="A663" s="120"/>
      <c r="B663" s="120"/>
      <c r="C663" s="120"/>
      <c r="D663" s="162"/>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spans="1:46" ht="15.75" customHeight="1">
      <c r="A664" s="120"/>
      <c r="B664" s="120"/>
      <c r="C664" s="120"/>
      <c r="D664" s="162"/>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spans="1:46" ht="15.75" customHeight="1">
      <c r="A665" s="120"/>
      <c r="B665" s="120"/>
      <c r="C665" s="120"/>
      <c r="D665" s="162"/>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spans="1:46" ht="15.75" customHeight="1">
      <c r="A666" s="120"/>
      <c r="B666" s="120"/>
      <c r="C666" s="120"/>
      <c r="D666" s="162"/>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spans="1:46" ht="15.75" customHeight="1">
      <c r="A667" s="120"/>
      <c r="B667" s="120"/>
      <c r="C667" s="120"/>
      <c r="D667" s="162"/>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spans="1:46" ht="15.75" customHeight="1">
      <c r="A668" s="120"/>
      <c r="B668" s="120"/>
      <c r="C668" s="120"/>
      <c r="D668" s="162"/>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spans="1:46" ht="15.75" customHeight="1">
      <c r="A669" s="120"/>
      <c r="B669" s="120"/>
      <c r="C669" s="120"/>
      <c r="D669" s="162"/>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spans="1:46" ht="15.75" customHeight="1">
      <c r="A670" s="120"/>
      <c r="B670" s="120"/>
      <c r="C670" s="120"/>
      <c r="D670" s="162"/>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spans="1:46" ht="15.75" customHeight="1">
      <c r="A671" s="120"/>
      <c r="B671" s="120"/>
      <c r="C671" s="120"/>
      <c r="D671" s="162"/>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spans="1:46" ht="15.75" customHeight="1">
      <c r="A672" s="120"/>
      <c r="B672" s="120"/>
      <c r="C672" s="120"/>
      <c r="D672" s="162"/>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spans="1:46" ht="15.75" customHeight="1">
      <c r="A673" s="120"/>
      <c r="B673" s="120"/>
      <c r="C673" s="120"/>
      <c r="D673" s="162"/>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spans="1:46" ht="15.75" customHeight="1">
      <c r="A674" s="120"/>
      <c r="B674" s="120"/>
      <c r="C674" s="120"/>
      <c r="D674" s="162"/>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spans="1:46" ht="15.75" customHeight="1">
      <c r="A675" s="120"/>
      <c r="B675" s="120"/>
      <c r="C675" s="120"/>
      <c r="D675" s="162"/>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spans="1:46" ht="15.75" customHeight="1">
      <c r="A676" s="120"/>
      <c r="B676" s="120"/>
      <c r="C676" s="120"/>
      <c r="D676" s="162"/>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spans="1:46" ht="15.75" customHeight="1">
      <c r="A677" s="120"/>
      <c r="B677" s="120"/>
      <c r="C677" s="120"/>
      <c r="D677" s="162"/>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spans="1:46" ht="15.75" customHeight="1">
      <c r="A678" s="120"/>
      <c r="B678" s="120"/>
      <c r="C678" s="120"/>
      <c r="D678" s="162"/>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spans="1:46" ht="15.75" customHeight="1">
      <c r="A679" s="120"/>
      <c r="B679" s="120"/>
      <c r="C679" s="120"/>
      <c r="D679" s="162"/>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spans="1:46" ht="15.75" customHeight="1">
      <c r="A680" s="120"/>
      <c r="B680" s="120"/>
      <c r="C680" s="120"/>
      <c r="D680" s="162"/>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spans="1:46" ht="15.75" customHeight="1">
      <c r="A681" s="120"/>
      <c r="B681" s="120"/>
      <c r="C681" s="120"/>
      <c r="D681" s="162"/>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spans="1:46" ht="15.75" customHeight="1">
      <c r="A682" s="120"/>
      <c r="B682" s="120"/>
      <c r="C682" s="120"/>
      <c r="D682" s="162"/>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spans="1:46" ht="15.75" customHeight="1">
      <c r="A683" s="120"/>
      <c r="B683" s="120"/>
      <c r="C683" s="120"/>
      <c r="D683" s="162"/>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spans="1:46" ht="15.75" customHeight="1">
      <c r="A684" s="120"/>
      <c r="B684" s="120"/>
      <c r="C684" s="120"/>
      <c r="D684" s="162"/>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spans="1:46" ht="15.75" customHeight="1">
      <c r="A685" s="120"/>
      <c r="B685" s="120"/>
      <c r="C685" s="120"/>
      <c r="D685" s="162"/>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spans="1:46" ht="15.75" customHeight="1">
      <c r="A686" s="120"/>
      <c r="B686" s="120"/>
      <c r="C686" s="120"/>
      <c r="D686" s="162"/>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spans="1:46" ht="15.75" customHeight="1">
      <c r="A687" s="120"/>
      <c r="B687" s="120"/>
      <c r="C687" s="120"/>
      <c r="D687" s="162"/>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spans="1:46" ht="15.75" customHeight="1">
      <c r="A688" s="120"/>
      <c r="B688" s="120"/>
      <c r="C688" s="120"/>
      <c r="D688" s="162"/>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spans="1:46" ht="15.75" customHeight="1">
      <c r="A689" s="120"/>
      <c r="B689" s="120"/>
      <c r="C689" s="120"/>
      <c r="D689" s="162"/>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spans="1:46" ht="15.75" customHeight="1">
      <c r="A690" s="120"/>
      <c r="B690" s="120"/>
      <c r="C690" s="120"/>
      <c r="D690" s="162"/>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spans="1:46" ht="15.75" customHeight="1">
      <c r="A691" s="120"/>
      <c r="B691" s="120"/>
      <c r="C691" s="120"/>
      <c r="D691" s="162"/>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spans="1:46" ht="15.75" customHeight="1">
      <c r="A692" s="120"/>
      <c r="B692" s="120"/>
      <c r="C692" s="120"/>
      <c r="D692" s="162"/>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spans="1:46" ht="15.75" customHeight="1">
      <c r="A693" s="120"/>
      <c r="B693" s="120"/>
      <c r="C693" s="120"/>
      <c r="D693" s="162"/>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spans="1:46" ht="15.75" customHeight="1">
      <c r="A694" s="120"/>
      <c r="B694" s="120"/>
      <c r="C694" s="120"/>
      <c r="D694" s="162"/>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spans="1:46" ht="15.75" customHeight="1">
      <c r="A695" s="120"/>
      <c r="B695" s="120"/>
      <c r="C695" s="120"/>
      <c r="D695" s="162"/>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spans="1:46" ht="15.75" customHeight="1">
      <c r="A696" s="120"/>
      <c r="B696" s="120"/>
      <c r="C696" s="120"/>
      <c r="D696" s="162"/>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spans="1:46" ht="15.75" customHeight="1">
      <c r="A697" s="120"/>
      <c r="B697" s="120"/>
      <c r="C697" s="120"/>
      <c r="D697" s="162"/>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spans="1:46" ht="15.75" customHeight="1">
      <c r="A698" s="120"/>
      <c r="B698" s="120"/>
      <c r="C698" s="120"/>
      <c r="D698" s="162"/>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spans="1:46" ht="15.75" customHeight="1">
      <c r="A699" s="120"/>
      <c r="B699" s="120"/>
      <c r="C699" s="120"/>
      <c r="D699" s="162"/>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spans="1:46" ht="15.75" customHeight="1">
      <c r="A700" s="120"/>
      <c r="B700" s="120"/>
      <c r="C700" s="120"/>
      <c r="D700" s="162"/>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spans="1:46" ht="15.75" customHeight="1">
      <c r="A701" s="120"/>
      <c r="B701" s="120"/>
      <c r="C701" s="120"/>
      <c r="D701" s="162"/>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spans="1:46" ht="15.75" customHeight="1">
      <c r="A702" s="120"/>
      <c r="B702" s="120"/>
      <c r="C702" s="120"/>
      <c r="D702" s="162"/>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spans="1:46" ht="15.75" customHeight="1">
      <c r="A703" s="120"/>
      <c r="B703" s="120"/>
      <c r="C703" s="120"/>
      <c r="D703" s="162"/>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spans="1:46" ht="15.75" customHeight="1">
      <c r="A704" s="120"/>
      <c r="B704" s="120"/>
      <c r="C704" s="120"/>
      <c r="D704" s="162"/>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spans="1:46" ht="15.75" customHeight="1">
      <c r="A705" s="120"/>
      <c r="B705" s="120"/>
      <c r="C705" s="120"/>
      <c r="D705" s="162"/>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spans="1:46" ht="15.75" customHeight="1">
      <c r="A706" s="120"/>
      <c r="B706" s="120"/>
      <c r="C706" s="120"/>
      <c r="D706" s="162"/>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spans="1:46" ht="15.75" customHeight="1">
      <c r="A707" s="120"/>
      <c r="B707" s="120"/>
      <c r="C707" s="120"/>
      <c r="D707" s="162"/>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spans="1:46" ht="15.75" customHeight="1">
      <c r="A708" s="120"/>
      <c r="B708" s="120"/>
      <c r="C708" s="120"/>
      <c r="D708" s="162"/>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spans="1:46" ht="15.75" customHeight="1">
      <c r="A709" s="120"/>
      <c r="B709" s="120"/>
      <c r="C709" s="120"/>
      <c r="D709" s="162"/>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spans="1:46" ht="15.75" customHeight="1">
      <c r="A710" s="120"/>
      <c r="B710" s="120"/>
      <c r="C710" s="120"/>
      <c r="D710" s="162"/>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spans="1:46" ht="15.75" customHeight="1">
      <c r="A711" s="120"/>
      <c r="B711" s="120"/>
      <c r="C711" s="120"/>
      <c r="D711" s="162"/>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spans="1:46" ht="15.75" customHeight="1">
      <c r="A712" s="120"/>
      <c r="B712" s="120"/>
      <c r="C712" s="120"/>
      <c r="D712" s="162"/>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spans="1:46" ht="15.75" customHeight="1">
      <c r="A713" s="120"/>
      <c r="B713" s="120"/>
      <c r="C713" s="120"/>
      <c r="D713" s="162"/>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spans="1:46" ht="15.75" customHeight="1">
      <c r="A714" s="120"/>
      <c r="B714" s="120"/>
      <c r="C714" s="120"/>
      <c r="D714" s="162"/>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spans="1:46" ht="15.75" customHeight="1">
      <c r="A715" s="120"/>
      <c r="B715" s="120"/>
      <c r="C715" s="120"/>
      <c r="D715" s="162"/>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spans="1:46" ht="15.75" customHeight="1">
      <c r="A716" s="120"/>
      <c r="B716" s="120"/>
      <c r="C716" s="120"/>
      <c r="D716" s="162"/>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spans="1:46" ht="15.75" customHeight="1">
      <c r="A717" s="120"/>
      <c r="B717" s="120"/>
      <c r="C717" s="120"/>
      <c r="D717" s="162"/>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spans="1:46" ht="15.75" customHeight="1">
      <c r="A718" s="120"/>
      <c r="B718" s="120"/>
      <c r="C718" s="120"/>
      <c r="D718" s="162"/>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spans="1:46" ht="15.75" customHeight="1">
      <c r="A719" s="120"/>
      <c r="B719" s="120"/>
      <c r="C719" s="120"/>
      <c r="D719" s="162"/>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spans="1:46" ht="15.75" customHeight="1">
      <c r="A720" s="120"/>
      <c r="B720" s="120"/>
      <c r="C720" s="120"/>
      <c r="D720" s="162"/>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spans="1:46" ht="15.75" customHeight="1">
      <c r="A721" s="120"/>
      <c r="B721" s="120"/>
      <c r="C721" s="120"/>
      <c r="D721" s="162"/>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spans="1:46" ht="15.75" customHeight="1">
      <c r="A722" s="120"/>
      <c r="B722" s="120"/>
      <c r="C722" s="120"/>
      <c r="D722" s="162"/>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spans="1:46" ht="15.75" customHeight="1">
      <c r="A723" s="120"/>
      <c r="B723" s="120"/>
      <c r="C723" s="120"/>
      <c r="D723" s="162"/>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spans="1:46" ht="15.75" customHeight="1">
      <c r="A724" s="120"/>
      <c r="B724" s="120"/>
      <c r="C724" s="120"/>
      <c r="D724" s="162"/>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spans="1:46" ht="15.75" customHeight="1">
      <c r="A725" s="120"/>
      <c r="B725" s="120"/>
      <c r="C725" s="120"/>
      <c r="D725" s="162"/>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spans="1:46" ht="15.75" customHeight="1">
      <c r="A726" s="120"/>
      <c r="B726" s="120"/>
      <c r="C726" s="120"/>
      <c r="D726" s="162"/>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spans="1:46" ht="15.75" customHeight="1">
      <c r="A727" s="120"/>
      <c r="B727" s="120"/>
      <c r="C727" s="120"/>
      <c r="D727" s="162"/>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spans="1:46" ht="15.75" customHeight="1">
      <c r="A728" s="120"/>
      <c r="B728" s="120"/>
      <c r="C728" s="120"/>
      <c r="D728" s="162"/>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spans="1:46" ht="15.75" customHeight="1">
      <c r="A729" s="120"/>
      <c r="B729" s="120"/>
      <c r="C729" s="120"/>
      <c r="D729" s="162"/>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spans="1:46" ht="15.75" customHeight="1">
      <c r="A730" s="120"/>
      <c r="B730" s="120"/>
      <c r="C730" s="120"/>
      <c r="D730" s="162"/>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spans="1:46" ht="15.75" customHeight="1">
      <c r="A731" s="120"/>
      <c r="B731" s="120"/>
      <c r="C731" s="120"/>
      <c r="D731" s="162"/>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spans="1:46" ht="15.75" customHeight="1">
      <c r="A732" s="120"/>
      <c r="B732" s="120"/>
      <c r="C732" s="120"/>
      <c r="D732" s="162"/>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spans="1:46" ht="15.75" customHeight="1">
      <c r="A733" s="120"/>
      <c r="B733" s="120"/>
      <c r="C733" s="120"/>
      <c r="D733" s="162"/>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spans="1:46" ht="15.75" customHeight="1">
      <c r="A734" s="120"/>
      <c r="B734" s="120"/>
      <c r="C734" s="120"/>
      <c r="D734" s="162"/>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spans="1:46" ht="15.75" customHeight="1">
      <c r="A735" s="120"/>
      <c r="B735" s="120"/>
      <c r="C735" s="120"/>
      <c r="D735" s="162"/>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spans="1:46" ht="15.75" customHeight="1">
      <c r="A736" s="120"/>
      <c r="B736" s="120"/>
      <c r="C736" s="120"/>
      <c r="D736" s="162"/>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spans="1:46" ht="15.75" customHeight="1">
      <c r="A737" s="120"/>
      <c r="B737" s="120"/>
      <c r="C737" s="120"/>
      <c r="D737" s="162"/>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spans="1:46" ht="15.75" customHeight="1">
      <c r="A738" s="120"/>
      <c r="B738" s="120"/>
      <c r="C738" s="120"/>
      <c r="D738" s="162"/>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spans="1:46" ht="15.75" customHeight="1">
      <c r="A739" s="120"/>
      <c r="B739" s="120"/>
      <c r="C739" s="120"/>
      <c r="D739" s="162"/>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spans="1:46" ht="15.75" customHeight="1">
      <c r="A740" s="120"/>
      <c r="B740" s="120"/>
      <c r="C740" s="120"/>
      <c r="D740" s="162"/>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spans="1:46" ht="15.75" customHeight="1">
      <c r="A741" s="120"/>
      <c r="B741" s="120"/>
      <c r="C741" s="120"/>
      <c r="D741" s="162"/>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spans="1:46" ht="15.75" customHeight="1">
      <c r="A742" s="120"/>
      <c r="B742" s="120"/>
      <c r="C742" s="120"/>
      <c r="D742" s="162"/>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spans="1:46" ht="15.75" customHeight="1">
      <c r="A743" s="120"/>
      <c r="B743" s="120"/>
      <c r="C743" s="120"/>
      <c r="D743" s="162"/>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spans="1:46" ht="15.75" customHeight="1">
      <c r="A744" s="120"/>
      <c r="B744" s="120"/>
      <c r="C744" s="120"/>
      <c r="D744" s="162"/>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spans="1:46" ht="15.75" customHeight="1">
      <c r="A745" s="120"/>
      <c r="B745" s="120"/>
      <c r="C745" s="120"/>
      <c r="D745" s="162"/>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spans="1:46" ht="15.75" customHeight="1">
      <c r="A746" s="120"/>
      <c r="B746" s="120"/>
      <c r="C746" s="120"/>
      <c r="D746" s="162"/>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spans="1:46" ht="15.75" customHeight="1">
      <c r="A747" s="120"/>
      <c r="B747" s="120"/>
      <c r="C747" s="120"/>
      <c r="D747" s="162"/>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spans="1:46" ht="15.75" customHeight="1">
      <c r="A748" s="120"/>
      <c r="B748" s="120"/>
      <c r="C748" s="120"/>
      <c r="D748" s="162"/>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spans="1:46" ht="15.75" customHeight="1">
      <c r="A749" s="120"/>
      <c r="B749" s="120"/>
      <c r="C749" s="120"/>
      <c r="D749" s="162"/>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spans="1:46" ht="15.75" customHeight="1">
      <c r="A750" s="120"/>
      <c r="B750" s="120"/>
      <c r="C750" s="120"/>
      <c r="D750" s="162"/>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spans="1:46" ht="15.75" customHeight="1">
      <c r="A751" s="120"/>
      <c r="B751" s="120"/>
      <c r="C751" s="120"/>
      <c r="D751" s="162"/>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spans="1:46" ht="15.75" customHeight="1">
      <c r="A752" s="120"/>
      <c r="B752" s="120"/>
      <c r="C752" s="120"/>
      <c r="D752" s="162"/>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spans="1:46" ht="15.75" customHeight="1">
      <c r="A753" s="120"/>
      <c r="B753" s="120"/>
      <c r="C753" s="120"/>
      <c r="D753" s="162"/>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spans="1:46" ht="15.75" customHeight="1">
      <c r="A754" s="120"/>
      <c r="B754" s="120"/>
      <c r="C754" s="120"/>
      <c r="D754" s="162"/>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spans="1:46" ht="15.75" customHeight="1">
      <c r="A755" s="120"/>
      <c r="B755" s="120"/>
      <c r="C755" s="120"/>
      <c r="D755" s="162"/>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spans="1:46" ht="15.75" customHeight="1">
      <c r="A756" s="120"/>
      <c r="B756" s="120"/>
      <c r="C756" s="120"/>
      <c r="D756" s="162"/>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spans="1:46" ht="15.75" customHeight="1">
      <c r="A757" s="120"/>
      <c r="B757" s="120"/>
      <c r="C757" s="120"/>
      <c r="D757" s="162"/>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spans="1:46" ht="15.75" customHeight="1">
      <c r="A758" s="120"/>
      <c r="B758" s="120"/>
      <c r="C758" s="120"/>
      <c r="D758" s="162"/>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spans="1:46" ht="15.75" customHeight="1">
      <c r="A759" s="120"/>
      <c r="B759" s="120"/>
      <c r="C759" s="120"/>
      <c r="D759" s="162"/>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spans="1:46" ht="15.75" customHeight="1">
      <c r="A760" s="120"/>
      <c r="B760" s="120"/>
      <c r="C760" s="120"/>
      <c r="D760" s="162"/>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spans="1:46" ht="15.75" customHeight="1">
      <c r="A761" s="120"/>
      <c r="B761" s="120"/>
      <c r="C761" s="120"/>
      <c r="D761" s="162"/>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spans="1:46" ht="15.75" customHeight="1">
      <c r="A762" s="120"/>
      <c r="B762" s="120"/>
      <c r="C762" s="120"/>
      <c r="D762" s="162"/>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spans="1:46" ht="15.75" customHeight="1">
      <c r="A763" s="120"/>
      <c r="B763" s="120"/>
      <c r="C763" s="120"/>
      <c r="D763" s="162"/>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spans="1:46" ht="15.75" customHeight="1">
      <c r="A764" s="120"/>
      <c r="B764" s="120"/>
      <c r="C764" s="120"/>
      <c r="D764" s="162"/>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spans="1:46" ht="15.75" customHeight="1">
      <c r="A765" s="120"/>
      <c r="B765" s="120"/>
      <c r="C765" s="120"/>
      <c r="D765" s="162"/>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spans="1:46" ht="15.75" customHeight="1">
      <c r="A766" s="120"/>
      <c r="B766" s="120"/>
      <c r="C766" s="120"/>
      <c r="D766" s="162"/>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spans="1:46" ht="15.75" customHeight="1">
      <c r="A767" s="120"/>
      <c r="B767" s="120"/>
      <c r="C767" s="120"/>
      <c r="D767" s="162"/>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spans="1:46" ht="15.75" customHeight="1">
      <c r="A768" s="120"/>
      <c r="B768" s="120"/>
      <c r="C768" s="120"/>
      <c r="D768" s="162"/>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spans="1:46" ht="15.75" customHeight="1">
      <c r="A769" s="120"/>
      <c r="B769" s="120"/>
      <c r="C769" s="120"/>
      <c r="D769" s="162"/>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spans="1:46" ht="15.75" customHeight="1">
      <c r="A770" s="120"/>
      <c r="B770" s="120"/>
      <c r="C770" s="120"/>
      <c r="D770" s="162"/>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spans="1:46" ht="15.75" customHeight="1">
      <c r="A771" s="120"/>
      <c r="B771" s="120"/>
      <c r="C771" s="120"/>
      <c r="D771" s="162"/>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spans="1:46" ht="15.75" customHeight="1">
      <c r="A772" s="120"/>
      <c r="B772" s="120"/>
      <c r="C772" s="120"/>
      <c r="D772" s="162"/>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spans="1:46" ht="15.75" customHeight="1">
      <c r="A773" s="120"/>
      <c r="B773" s="120"/>
      <c r="C773" s="120"/>
      <c r="D773" s="162"/>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spans="1:46" ht="15.75" customHeight="1">
      <c r="A774" s="120"/>
      <c r="B774" s="120"/>
      <c r="C774" s="120"/>
      <c r="D774" s="162"/>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spans="1:46" ht="15.75" customHeight="1">
      <c r="A775" s="120"/>
      <c r="B775" s="120"/>
      <c r="C775" s="120"/>
      <c r="D775" s="162"/>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spans="1:46" ht="15.75" customHeight="1">
      <c r="A776" s="120"/>
      <c r="B776" s="120"/>
      <c r="C776" s="120"/>
      <c r="D776" s="162"/>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spans="1:46" ht="15.75" customHeight="1">
      <c r="A777" s="120"/>
      <c r="B777" s="120"/>
      <c r="C777" s="120"/>
      <c r="D777" s="162"/>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spans="1:46" ht="15.75" customHeight="1">
      <c r="A778" s="120"/>
      <c r="B778" s="120"/>
      <c r="C778" s="120"/>
      <c r="D778" s="162"/>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spans="1:46" ht="15.75" customHeight="1">
      <c r="A779" s="120"/>
      <c r="B779" s="120"/>
      <c r="C779" s="120"/>
      <c r="D779" s="162"/>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spans="1:46" ht="15.75" customHeight="1">
      <c r="A780" s="120"/>
      <c r="B780" s="120"/>
      <c r="C780" s="120"/>
      <c r="D780" s="162"/>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spans="1:46" ht="15.75" customHeight="1">
      <c r="A781" s="120"/>
      <c r="B781" s="120"/>
      <c r="C781" s="120"/>
      <c r="D781" s="162"/>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spans="1:46" ht="15.75" customHeight="1">
      <c r="A782" s="120"/>
      <c r="B782" s="120"/>
      <c r="C782" s="120"/>
      <c r="D782" s="162"/>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spans="1:46" ht="15.75" customHeight="1">
      <c r="A783" s="120"/>
      <c r="B783" s="120"/>
      <c r="C783" s="120"/>
      <c r="D783" s="162"/>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spans="1:46" ht="15.75" customHeight="1">
      <c r="A784" s="120"/>
      <c r="B784" s="120"/>
      <c r="C784" s="120"/>
      <c r="D784" s="162"/>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spans="1:46" ht="15.75" customHeight="1">
      <c r="A785" s="120"/>
      <c r="B785" s="120"/>
      <c r="C785" s="120"/>
      <c r="D785" s="162"/>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spans="1:46" ht="15.75" customHeight="1">
      <c r="A786" s="120"/>
      <c r="B786" s="120"/>
      <c r="C786" s="120"/>
      <c r="D786" s="162"/>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spans="1:46" ht="15.75" customHeight="1">
      <c r="A787" s="120"/>
      <c r="B787" s="120"/>
      <c r="C787" s="120"/>
      <c r="D787" s="162"/>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spans="1:46" ht="15.75" customHeight="1">
      <c r="A788" s="120"/>
      <c r="B788" s="120"/>
      <c r="C788" s="120"/>
      <c r="D788" s="162"/>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spans="1:46" ht="15.75" customHeight="1">
      <c r="A789" s="120"/>
      <c r="B789" s="120"/>
      <c r="C789" s="120"/>
      <c r="D789" s="162"/>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spans="1:46" ht="15.75" customHeight="1">
      <c r="A790" s="120"/>
      <c r="B790" s="120"/>
      <c r="C790" s="120"/>
      <c r="D790" s="162"/>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spans="1:46" ht="15.75" customHeight="1">
      <c r="A791" s="120"/>
      <c r="B791" s="120"/>
      <c r="C791" s="120"/>
      <c r="D791" s="162"/>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spans="1:46" ht="15.75" customHeight="1">
      <c r="A792" s="120"/>
      <c r="B792" s="120"/>
      <c r="C792" s="120"/>
      <c r="D792" s="162"/>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spans="1:46" ht="15.75" customHeight="1">
      <c r="A793" s="120"/>
      <c r="B793" s="120"/>
      <c r="C793" s="120"/>
      <c r="D793" s="162"/>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spans="1:46" ht="15.75" customHeight="1">
      <c r="A794" s="120"/>
      <c r="B794" s="120"/>
      <c r="C794" s="120"/>
      <c r="D794" s="162"/>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spans="1:46" ht="15.75" customHeight="1">
      <c r="A795" s="120"/>
      <c r="B795" s="120"/>
      <c r="C795" s="120"/>
      <c r="D795" s="162"/>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spans="1:46" ht="15.75" customHeight="1">
      <c r="A796" s="120"/>
      <c r="B796" s="120"/>
      <c r="C796" s="120"/>
      <c r="D796" s="162"/>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spans="1:46" ht="15.75" customHeight="1">
      <c r="A797" s="120"/>
      <c r="B797" s="120"/>
      <c r="C797" s="120"/>
      <c r="D797" s="162"/>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spans="1:46" ht="15.75" customHeight="1">
      <c r="A798" s="120"/>
      <c r="B798" s="120"/>
      <c r="C798" s="120"/>
      <c r="D798" s="162"/>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spans="1:46" ht="15.75" customHeight="1">
      <c r="A799" s="120"/>
      <c r="B799" s="120"/>
      <c r="C799" s="120"/>
      <c r="D799" s="162"/>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spans="1:46" ht="15.75" customHeight="1">
      <c r="A800" s="120"/>
      <c r="B800" s="120"/>
      <c r="C800" s="120"/>
      <c r="D800" s="162"/>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spans="1:46" ht="15.75" customHeight="1">
      <c r="A801" s="120"/>
      <c r="B801" s="120"/>
      <c r="C801" s="120"/>
      <c r="D801" s="162"/>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spans="1:46" ht="15.75" customHeight="1">
      <c r="A802" s="120"/>
      <c r="B802" s="120"/>
      <c r="C802" s="120"/>
      <c r="D802" s="162"/>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spans="1:46" ht="15.75" customHeight="1">
      <c r="A803" s="120"/>
      <c r="B803" s="120"/>
      <c r="C803" s="120"/>
      <c r="D803" s="162"/>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spans="1:46" ht="15.75" customHeight="1">
      <c r="A804" s="120"/>
      <c r="B804" s="120"/>
      <c r="C804" s="120"/>
      <c r="D804" s="162"/>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spans="1:46" ht="15.75" customHeight="1">
      <c r="A805" s="120"/>
      <c r="B805" s="120"/>
      <c r="C805" s="120"/>
      <c r="D805" s="162"/>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spans="1:46" ht="15.75" customHeight="1">
      <c r="A806" s="120"/>
      <c r="B806" s="120"/>
      <c r="C806" s="120"/>
      <c r="D806" s="162"/>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spans="1:46" ht="15.75" customHeight="1">
      <c r="A807" s="120"/>
      <c r="B807" s="120"/>
      <c r="C807" s="120"/>
      <c r="D807" s="162"/>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spans="1:46" ht="15.75" customHeight="1">
      <c r="A808" s="120"/>
      <c r="B808" s="120"/>
      <c r="C808" s="120"/>
      <c r="D808" s="162"/>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spans="1:46" ht="15.75" customHeight="1">
      <c r="A809" s="120"/>
      <c r="B809" s="120"/>
      <c r="C809" s="120"/>
      <c r="D809" s="162"/>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spans="1:46" ht="15.75" customHeight="1">
      <c r="A810" s="120"/>
      <c r="B810" s="120"/>
      <c r="C810" s="120"/>
      <c r="D810" s="162"/>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spans="1:46" ht="15.75" customHeight="1">
      <c r="A811" s="120"/>
      <c r="B811" s="120"/>
      <c r="C811" s="120"/>
      <c r="D811" s="162"/>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spans="1:46" ht="15.75" customHeight="1">
      <c r="A812" s="120"/>
      <c r="B812" s="120"/>
      <c r="C812" s="120"/>
      <c r="D812" s="162"/>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spans="1:46" ht="15.75" customHeight="1">
      <c r="A813" s="120"/>
      <c r="B813" s="120"/>
      <c r="C813" s="120"/>
      <c r="D813" s="162"/>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spans="1:46" ht="15.75" customHeight="1">
      <c r="A814" s="120"/>
      <c r="B814" s="120"/>
      <c r="C814" s="120"/>
      <c r="D814" s="162"/>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spans="1:46" ht="15.75" customHeight="1">
      <c r="A815" s="120"/>
      <c r="B815" s="120"/>
      <c r="C815" s="120"/>
      <c r="D815" s="162"/>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spans="1:46" ht="15.75" customHeight="1">
      <c r="A816" s="120"/>
      <c r="B816" s="120"/>
      <c r="C816" s="120"/>
      <c r="D816" s="162"/>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spans="1:46" ht="15.75" customHeight="1">
      <c r="A817" s="120"/>
      <c r="B817" s="120"/>
      <c r="C817" s="120"/>
      <c r="D817" s="162"/>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spans="1:46" ht="15.75" customHeight="1">
      <c r="A818" s="120"/>
      <c r="B818" s="120"/>
      <c r="C818" s="120"/>
      <c r="D818" s="162"/>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spans="1:46" ht="15.75" customHeight="1">
      <c r="A819" s="120"/>
      <c r="B819" s="120"/>
      <c r="C819" s="120"/>
      <c r="D819" s="162"/>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spans="1:46" ht="15.75" customHeight="1">
      <c r="A820" s="120"/>
      <c r="B820" s="120"/>
      <c r="C820" s="120"/>
      <c r="D820" s="162"/>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spans="1:46" ht="15.75" customHeight="1">
      <c r="A821" s="120"/>
      <c r="B821" s="120"/>
      <c r="C821" s="120"/>
      <c r="D821" s="162"/>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spans="1:46" ht="15.75" customHeight="1">
      <c r="A822" s="120"/>
      <c r="B822" s="120"/>
      <c r="C822" s="120"/>
      <c r="D822" s="162"/>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spans="1:46" ht="15.75" customHeight="1">
      <c r="A823" s="120"/>
      <c r="B823" s="120"/>
      <c r="C823" s="120"/>
      <c r="D823" s="162"/>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spans="1:46" ht="15.75" customHeight="1">
      <c r="A824" s="120"/>
      <c r="B824" s="120"/>
      <c r="C824" s="120"/>
      <c r="D824" s="162"/>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spans="1:46" ht="15.75" customHeight="1">
      <c r="A825" s="120"/>
      <c r="B825" s="120"/>
      <c r="C825" s="120"/>
      <c r="D825" s="162"/>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spans="1:46" ht="15.75" customHeight="1">
      <c r="A826" s="120"/>
      <c r="B826" s="120"/>
      <c r="C826" s="120"/>
      <c r="D826" s="162"/>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spans="1:46" ht="15.75" customHeight="1">
      <c r="A827" s="120"/>
      <c r="B827" s="120"/>
      <c r="C827" s="120"/>
      <c r="D827" s="162"/>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spans="1:46" ht="15.75" customHeight="1">
      <c r="A828" s="120"/>
      <c r="B828" s="120"/>
      <c r="C828" s="120"/>
      <c r="D828" s="162"/>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spans="1:46" ht="15.75" customHeight="1">
      <c r="A829" s="120"/>
      <c r="B829" s="120"/>
      <c r="C829" s="120"/>
      <c r="D829" s="162"/>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spans="1:46" ht="15.75" customHeight="1">
      <c r="A830" s="120"/>
      <c r="B830" s="120"/>
      <c r="C830" s="120"/>
      <c r="D830" s="162"/>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spans="1:46" ht="15.75" customHeight="1">
      <c r="A831" s="120"/>
      <c r="B831" s="120"/>
      <c r="C831" s="120"/>
      <c r="D831" s="162"/>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spans="1:46" ht="15.75" customHeight="1">
      <c r="A832" s="120"/>
      <c r="B832" s="120"/>
      <c r="C832" s="120"/>
      <c r="D832" s="162"/>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spans="1:46" ht="15.75" customHeight="1">
      <c r="A833" s="120"/>
      <c r="B833" s="120"/>
      <c r="C833" s="120"/>
      <c r="D833" s="162"/>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spans="1:46" ht="15.75" customHeight="1">
      <c r="A834" s="120"/>
      <c r="B834" s="120"/>
      <c r="C834" s="120"/>
      <c r="D834" s="162"/>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spans="1:46" ht="15.75" customHeight="1">
      <c r="A835" s="120"/>
      <c r="B835" s="120"/>
      <c r="C835" s="120"/>
      <c r="D835" s="162"/>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spans="1:46" ht="15.75" customHeight="1">
      <c r="A836" s="120"/>
      <c r="B836" s="120"/>
      <c r="C836" s="120"/>
      <c r="D836" s="162"/>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spans="1:46" ht="15.75" customHeight="1">
      <c r="A837" s="120"/>
      <c r="B837" s="120"/>
      <c r="C837" s="120"/>
      <c r="D837" s="162"/>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spans="1:46" ht="15.75" customHeight="1">
      <c r="A838" s="120"/>
      <c r="B838" s="120"/>
      <c r="C838" s="120"/>
      <c r="D838" s="162"/>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spans="1:46" ht="15.75" customHeight="1">
      <c r="A839" s="120"/>
      <c r="B839" s="120"/>
      <c r="C839" s="120"/>
      <c r="D839" s="162"/>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spans="1:46" ht="15.75" customHeight="1">
      <c r="A840" s="120"/>
      <c r="B840" s="120"/>
      <c r="C840" s="120"/>
      <c r="D840" s="162"/>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spans="1:46" ht="15.75" customHeight="1">
      <c r="A841" s="120"/>
      <c r="B841" s="120"/>
      <c r="C841" s="120"/>
      <c r="D841" s="162"/>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spans="1:46" ht="15.75" customHeight="1">
      <c r="A842" s="120"/>
      <c r="B842" s="120"/>
      <c r="C842" s="120"/>
      <c r="D842" s="162"/>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spans="1:46" ht="15.75" customHeight="1">
      <c r="A843" s="120"/>
      <c r="B843" s="120"/>
      <c r="C843" s="120"/>
      <c r="D843" s="162"/>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spans="1:46" ht="15.75" customHeight="1">
      <c r="A844" s="120"/>
      <c r="B844" s="120"/>
      <c r="C844" s="120"/>
      <c r="D844" s="162"/>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spans="1:46" ht="15.75" customHeight="1">
      <c r="A845" s="120"/>
      <c r="B845" s="120"/>
      <c r="C845" s="120"/>
      <c r="D845" s="162"/>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spans="1:46" ht="15.75" customHeight="1">
      <c r="A846" s="120"/>
      <c r="B846" s="120"/>
      <c r="C846" s="120"/>
      <c r="D846" s="162"/>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spans="1:46" ht="15.75" customHeight="1">
      <c r="A847" s="120"/>
      <c r="B847" s="120"/>
      <c r="C847" s="120"/>
      <c r="D847" s="162"/>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spans="1:46" ht="15.75" customHeight="1">
      <c r="A848" s="120"/>
      <c r="B848" s="120"/>
      <c r="C848" s="120"/>
      <c r="D848" s="162"/>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spans="1:46" ht="15.75" customHeight="1">
      <c r="A849" s="120"/>
      <c r="B849" s="120"/>
      <c r="C849" s="120"/>
      <c r="D849" s="162"/>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spans="1:46" ht="15.75" customHeight="1">
      <c r="A850" s="120"/>
      <c r="B850" s="120"/>
      <c r="C850" s="120"/>
      <c r="D850" s="162"/>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spans="1:46" ht="15.75" customHeight="1">
      <c r="A851" s="120"/>
      <c r="B851" s="120"/>
      <c r="C851" s="120"/>
      <c r="D851" s="162"/>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spans="1:46" ht="15.75" customHeight="1">
      <c r="A852" s="120"/>
      <c r="B852" s="120"/>
      <c r="C852" s="120"/>
      <c r="D852" s="162"/>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spans="1:46" ht="15.75" customHeight="1">
      <c r="A853" s="120"/>
      <c r="B853" s="120"/>
      <c r="C853" s="120"/>
      <c r="D853" s="162"/>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spans="1:46" ht="15.75" customHeight="1">
      <c r="A854" s="120"/>
      <c r="B854" s="120"/>
      <c r="C854" s="120"/>
      <c r="D854" s="162"/>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spans="1:46" ht="15.75" customHeight="1">
      <c r="A855" s="120"/>
      <c r="B855" s="120"/>
      <c r="C855" s="120"/>
      <c r="D855" s="162"/>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spans="1:46" ht="15.75" customHeight="1">
      <c r="A856" s="120"/>
      <c r="B856" s="120"/>
      <c r="C856" s="120"/>
      <c r="D856" s="162"/>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spans="1:46" ht="15.75" customHeight="1">
      <c r="A857" s="120"/>
      <c r="B857" s="120"/>
      <c r="C857" s="120"/>
      <c r="D857" s="162"/>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spans="1:46" ht="15.75" customHeight="1">
      <c r="A858" s="120"/>
      <c r="B858" s="120"/>
      <c r="C858" s="120"/>
      <c r="D858" s="162"/>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spans="1:46" ht="15.75" customHeight="1">
      <c r="A859" s="120"/>
      <c r="B859" s="120"/>
      <c r="C859" s="120"/>
      <c r="D859" s="162"/>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spans="1:46" ht="15.75" customHeight="1">
      <c r="A860" s="120"/>
      <c r="B860" s="120"/>
      <c r="C860" s="120"/>
      <c r="D860" s="162"/>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spans="1:46" ht="15.75" customHeight="1">
      <c r="A861" s="120"/>
      <c r="B861" s="120"/>
      <c r="C861" s="120"/>
      <c r="D861" s="162"/>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spans="1:46" ht="15.75" customHeight="1">
      <c r="A862" s="120"/>
      <c r="B862" s="120"/>
      <c r="C862" s="120"/>
      <c r="D862" s="162"/>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spans="1:46" ht="15.75" customHeight="1">
      <c r="A863" s="120"/>
      <c r="B863" s="120"/>
      <c r="C863" s="120"/>
      <c r="D863" s="162"/>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spans="1:46" ht="15.75" customHeight="1">
      <c r="A864" s="120"/>
      <c r="B864" s="120"/>
      <c r="C864" s="120"/>
      <c r="D864" s="162"/>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spans="1:46" ht="15.75" customHeight="1">
      <c r="A865" s="120"/>
      <c r="B865" s="120"/>
      <c r="C865" s="120"/>
      <c r="D865" s="162"/>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spans="1:46" ht="15.75" customHeight="1">
      <c r="A866" s="120"/>
      <c r="B866" s="120"/>
      <c r="C866" s="120"/>
      <c r="D866" s="162"/>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spans="1:46" ht="15.75" customHeight="1">
      <c r="A867" s="120"/>
      <c r="B867" s="120"/>
      <c r="C867" s="120"/>
      <c r="D867" s="162"/>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spans="1:46" ht="15.75" customHeight="1">
      <c r="A868" s="120"/>
      <c r="B868" s="120"/>
      <c r="C868" s="120"/>
      <c r="D868" s="162"/>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spans="1:46" ht="15.75" customHeight="1">
      <c r="A869" s="120"/>
      <c r="B869" s="120"/>
      <c r="C869" s="120"/>
      <c r="D869" s="162"/>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spans="1:46" ht="15.75" customHeight="1">
      <c r="A870" s="120"/>
      <c r="B870" s="120"/>
      <c r="C870" s="120"/>
      <c r="D870" s="162"/>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spans="1:46" ht="15.75" customHeight="1">
      <c r="A871" s="120"/>
      <c r="B871" s="120"/>
      <c r="C871" s="120"/>
      <c r="D871" s="162"/>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spans="1:46" ht="15.75" customHeight="1">
      <c r="A872" s="120"/>
      <c r="B872" s="120"/>
      <c r="C872" s="120"/>
      <c r="D872" s="162"/>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spans="1:46" ht="15.75" customHeight="1">
      <c r="A873" s="120"/>
      <c r="B873" s="120"/>
      <c r="C873" s="120"/>
      <c r="D873" s="162"/>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spans="1:46" ht="15.75" customHeight="1">
      <c r="A874" s="120"/>
      <c r="B874" s="120"/>
      <c r="C874" s="120"/>
      <c r="D874" s="162"/>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spans="1:46" ht="15.75" customHeight="1">
      <c r="A875" s="120"/>
      <c r="B875" s="120"/>
      <c r="C875" s="120"/>
      <c r="D875" s="162"/>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spans="1:46" ht="15.75" customHeight="1">
      <c r="A876" s="120"/>
      <c r="B876" s="120"/>
      <c r="C876" s="120"/>
      <c r="D876" s="162"/>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spans="1:46" ht="15.75" customHeight="1">
      <c r="A877" s="120"/>
      <c r="B877" s="120"/>
      <c r="C877" s="120"/>
      <c r="D877" s="162"/>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spans="1:46" ht="15.75" customHeight="1">
      <c r="A878" s="120"/>
      <c r="B878" s="120"/>
      <c r="C878" s="120"/>
      <c r="D878" s="162"/>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spans="1:46" ht="15.75" customHeight="1">
      <c r="A879" s="120"/>
      <c r="B879" s="120"/>
      <c r="C879" s="120"/>
      <c r="D879" s="162"/>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spans="1:46" ht="15.75" customHeight="1">
      <c r="A880" s="120"/>
      <c r="B880" s="120"/>
      <c r="C880" s="120"/>
      <c r="D880" s="162"/>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spans="1:46" ht="15.75" customHeight="1">
      <c r="A881" s="120"/>
      <c r="B881" s="120"/>
      <c r="C881" s="120"/>
      <c r="D881" s="162"/>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spans="1:46" ht="15.75" customHeight="1">
      <c r="A882" s="120"/>
      <c r="B882" s="120"/>
      <c r="C882" s="120"/>
      <c r="D882" s="162"/>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spans="1:46" ht="15.75" customHeight="1">
      <c r="A883" s="120"/>
      <c r="B883" s="120"/>
      <c r="C883" s="120"/>
      <c r="D883" s="162"/>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spans="1:46" ht="15.75" customHeight="1">
      <c r="A884" s="120"/>
      <c r="B884" s="120"/>
      <c r="C884" s="120"/>
      <c r="D884" s="162"/>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spans="1:46" ht="15.75" customHeight="1">
      <c r="A885" s="120"/>
      <c r="B885" s="120"/>
      <c r="C885" s="120"/>
      <c r="D885" s="162"/>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spans="1:46" ht="15.75" customHeight="1">
      <c r="A886" s="120"/>
      <c r="B886" s="120"/>
      <c r="C886" s="120"/>
      <c r="D886" s="162"/>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spans="1:46" ht="15.75" customHeight="1">
      <c r="A887" s="120"/>
      <c r="B887" s="120"/>
      <c r="C887" s="120"/>
      <c r="D887" s="162"/>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spans="1:46" ht="15.75" customHeight="1">
      <c r="A888" s="120"/>
      <c r="B888" s="120"/>
      <c r="C888" s="120"/>
      <c r="D888" s="162"/>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spans="1:46" ht="15.75" customHeight="1">
      <c r="A889" s="120"/>
      <c r="B889" s="120"/>
      <c r="C889" s="120"/>
      <c r="D889" s="162"/>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spans="1:46" ht="15.75" customHeight="1">
      <c r="A890" s="120"/>
      <c r="B890" s="120"/>
      <c r="C890" s="120"/>
      <c r="D890" s="162"/>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spans="1:46" ht="15.75" customHeight="1">
      <c r="A891" s="120"/>
      <c r="B891" s="120"/>
      <c r="C891" s="120"/>
      <c r="D891" s="162"/>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spans="1:46" ht="15.75" customHeight="1">
      <c r="A892" s="120"/>
      <c r="B892" s="120"/>
      <c r="C892" s="120"/>
      <c r="D892" s="162"/>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spans="1:46" ht="15.75" customHeight="1">
      <c r="A893" s="120"/>
      <c r="B893" s="120"/>
      <c r="C893" s="120"/>
      <c r="D893" s="162"/>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spans="1:46" ht="15.75" customHeight="1">
      <c r="A894" s="120"/>
      <c r="B894" s="120"/>
      <c r="C894" s="120"/>
      <c r="D894" s="162"/>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spans="1:46" ht="15.75" customHeight="1">
      <c r="A895" s="120"/>
      <c r="B895" s="120"/>
      <c r="C895" s="120"/>
      <c r="D895" s="162"/>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spans="1:46" ht="15.75" customHeight="1">
      <c r="A896" s="120"/>
      <c r="B896" s="120"/>
      <c r="C896" s="120"/>
      <c r="D896" s="162"/>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spans="1:46" ht="15.75" customHeight="1">
      <c r="A897" s="120"/>
      <c r="B897" s="120"/>
      <c r="C897" s="120"/>
      <c r="D897" s="162"/>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spans="1:46" ht="15.75" customHeight="1">
      <c r="A898" s="120"/>
      <c r="B898" s="120"/>
      <c r="C898" s="120"/>
      <c r="D898" s="162"/>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spans="1:46" ht="15.75" customHeight="1">
      <c r="A899" s="120"/>
      <c r="B899" s="120"/>
      <c r="C899" s="120"/>
      <c r="D899" s="162"/>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spans="1:46" ht="15.75" customHeight="1">
      <c r="A900" s="120"/>
      <c r="B900" s="120"/>
      <c r="C900" s="120"/>
      <c r="D900" s="162"/>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spans="1:46" ht="15.75" customHeight="1">
      <c r="A901" s="120"/>
      <c r="B901" s="120"/>
      <c r="C901" s="120"/>
      <c r="D901" s="162"/>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spans="1:46" ht="15.75" customHeight="1">
      <c r="A902" s="120"/>
      <c r="B902" s="120"/>
      <c r="C902" s="120"/>
      <c r="D902" s="162"/>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spans="1:46" ht="15.75" customHeight="1">
      <c r="A903" s="120"/>
      <c r="B903" s="120"/>
      <c r="C903" s="120"/>
      <c r="D903" s="162"/>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spans="1:46" ht="15.75" customHeight="1">
      <c r="A904" s="120"/>
      <c r="B904" s="120"/>
      <c r="C904" s="120"/>
      <c r="D904" s="162"/>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spans="1:46" ht="15.75" customHeight="1">
      <c r="A905" s="120"/>
      <c r="B905" s="120"/>
      <c r="C905" s="120"/>
      <c r="D905" s="162"/>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spans="1:46" ht="15.75" customHeight="1">
      <c r="A906" s="120"/>
      <c r="B906" s="120"/>
      <c r="C906" s="120"/>
      <c r="D906" s="162"/>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spans="1:46" ht="15.75" customHeight="1">
      <c r="A907" s="120"/>
      <c r="B907" s="120"/>
      <c r="C907" s="120"/>
      <c r="D907" s="162"/>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spans="1:46" ht="15.75" customHeight="1">
      <c r="A908" s="120"/>
      <c r="B908" s="120"/>
      <c r="C908" s="120"/>
      <c r="D908" s="162"/>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spans="1:46" ht="15.75" customHeight="1">
      <c r="A909" s="120"/>
      <c r="B909" s="120"/>
      <c r="C909" s="120"/>
      <c r="D909" s="162"/>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spans="1:46" ht="15.75" customHeight="1">
      <c r="A910" s="120"/>
      <c r="B910" s="120"/>
      <c r="C910" s="120"/>
      <c r="D910" s="162"/>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spans="1:46" ht="15.75" customHeight="1">
      <c r="A911" s="120"/>
      <c r="B911" s="120"/>
      <c r="C911" s="120"/>
      <c r="D911" s="162"/>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spans="1:46" ht="15.75" customHeight="1">
      <c r="A912" s="120"/>
      <c r="B912" s="120"/>
      <c r="C912" s="120"/>
      <c r="D912" s="162"/>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spans="1:46" ht="15.75" customHeight="1">
      <c r="A913" s="120"/>
      <c r="B913" s="120"/>
      <c r="C913" s="120"/>
      <c r="D913" s="162"/>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spans="1:46" ht="15.75" customHeight="1">
      <c r="A914" s="120"/>
      <c r="B914" s="120"/>
      <c r="C914" s="120"/>
      <c r="D914" s="162"/>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spans="1:46" ht="15.75" customHeight="1">
      <c r="A915" s="120"/>
      <c r="B915" s="120"/>
      <c r="C915" s="120"/>
      <c r="D915" s="162"/>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spans="1:46" ht="15.75" customHeight="1">
      <c r="A916" s="120"/>
      <c r="B916" s="120"/>
      <c r="C916" s="120"/>
      <c r="D916" s="162"/>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spans="1:46" ht="15.75" customHeight="1">
      <c r="A917" s="120"/>
      <c r="B917" s="120"/>
      <c r="C917" s="120"/>
      <c r="D917" s="162"/>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spans="1:46" ht="15.75" customHeight="1">
      <c r="A918" s="120"/>
      <c r="B918" s="120"/>
      <c r="C918" s="120"/>
      <c r="D918" s="162"/>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spans="1:46" ht="15.75" customHeight="1">
      <c r="A919" s="120"/>
      <c r="B919" s="120"/>
      <c r="C919" s="120"/>
      <c r="D919" s="162"/>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spans="1:46" ht="15.75" customHeight="1">
      <c r="A920" s="120"/>
      <c r="B920" s="120"/>
      <c r="C920" s="120"/>
      <c r="D920" s="162"/>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spans="1:46" ht="15.75" customHeight="1">
      <c r="A921" s="120"/>
      <c r="B921" s="120"/>
      <c r="C921" s="120"/>
      <c r="D921" s="162"/>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spans="1:46" ht="15.75" customHeight="1">
      <c r="A922" s="120"/>
      <c r="B922" s="120"/>
      <c r="C922" s="120"/>
      <c r="D922" s="162"/>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spans="1:46" ht="15.75" customHeight="1">
      <c r="A923" s="120"/>
      <c r="B923" s="120"/>
      <c r="C923" s="120"/>
      <c r="D923" s="162"/>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spans="1:46" ht="15.75" customHeight="1">
      <c r="A924" s="120"/>
      <c r="B924" s="120"/>
      <c r="C924" s="120"/>
      <c r="D924" s="162"/>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spans="1:46" ht="15.75" customHeight="1">
      <c r="A925" s="120"/>
      <c r="B925" s="120"/>
      <c r="C925" s="120"/>
      <c r="D925" s="162"/>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spans="1:46" ht="15.75" customHeight="1">
      <c r="A926" s="120"/>
      <c r="B926" s="120"/>
      <c r="C926" s="120"/>
      <c r="D926" s="162"/>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spans="1:46" ht="15.75" customHeight="1">
      <c r="A927" s="120"/>
      <c r="B927" s="120"/>
      <c r="C927" s="120"/>
      <c r="D927" s="162"/>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spans="1:46" ht="15.75" customHeight="1">
      <c r="A928" s="120"/>
      <c r="B928" s="120"/>
      <c r="C928" s="120"/>
      <c r="D928" s="162"/>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spans="1:46" ht="15.75" customHeight="1">
      <c r="A929" s="120"/>
      <c r="B929" s="120"/>
      <c r="C929" s="120"/>
      <c r="D929" s="162"/>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spans="1:46" ht="15.75" customHeight="1">
      <c r="A930" s="120"/>
      <c r="B930" s="120"/>
      <c r="C930" s="120"/>
      <c r="D930" s="162"/>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spans="1:46" ht="15.75" customHeight="1">
      <c r="A931" s="120"/>
      <c r="B931" s="120"/>
      <c r="C931" s="120"/>
      <c r="D931" s="162"/>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spans="1:46" ht="15.75" customHeight="1">
      <c r="A932" s="120"/>
      <c r="B932" s="120"/>
      <c r="C932" s="120"/>
      <c r="D932" s="162"/>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spans="1:46" ht="15.75" customHeight="1">
      <c r="A933" s="120"/>
      <c r="B933" s="120"/>
      <c r="C933" s="120"/>
      <c r="D933" s="162"/>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spans="1:46" ht="15.75" customHeight="1">
      <c r="A934" s="120"/>
      <c r="B934" s="120"/>
      <c r="C934" s="120"/>
      <c r="D934" s="162"/>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spans="1:46" ht="15.75" customHeight="1">
      <c r="A935" s="120"/>
      <c r="B935" s="120"/>
      <c r="C935" s="120"/>
      <c r="D935" s="162"/>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spans="1:46" ht="15.75" customHeight="1">
      <c r="A936" s="120"/>
      <c r="B936" s="120"/>
      <c r="C936" s="120"/>
      <c r="D936" s="162"/>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spans="1:46" ht="15.75" customHeight="1">
      <c r="A937" s="120"/>
      <c r="B937" s="120"/>
      <c r="C937" s="120"/>
      <c r="D937" s="162"/>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spans="1:46" ht="15.75" customHeight="1">
      <c r="A938" s="120"/>
      <c r="B938" s="120"/>
      <c r="C938" s="120"/>
      <c r="D938" s="162"/>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spans="1:46" ht="15.75" customHeight="1">
      <c r="A939" s="120"/>
      <c r="B939" s="120"/>
      <c r="C939" s="120"/>
      <c r="D939" s="162"/>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spans="1:46" ht="15.75" customHeight="1">
      <c r="A940" s="120"/>
      <c r="B940" s="120"/>
      <c r="C940" s="120"/>
      <c r="D940" s="162"/>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spans="1:46" ht="15.75" customHeight="1">
      <c r="A941" s="120"/>
      <c r="B941" s="120"/>
      <c r="C941" s="120"/>
      <c r="D941" s="162"/>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spans="1:46" ht="15.75" customHeight="1">
      <c r="A942" s="120"/>
      <c r="B942" s="120"/>
      <c r="C942" s="120"/>
      <c r="D942" s="162"/>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spans="1:46" ht="15.75" customHeight="1">
      <c r="A943" s="120"/>
      <c r="B943" s="120"/>
      <c r="C943" s="120"/>
      <c r="D943" s="162"/>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spans="1:46" ht="15.75" customHeight="1">
      <c r="A944" s="120"/>
      <c r="B944" s="120"/>
      <c r="C944" s="120"/>
      <c r="D944" s="162"/>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spans="1:46" ht="15.75" customHeight="1">
      <c r="A945" s="120"/>
      <c r="B945" s="120"/>
      <c r="C945" s="120"/>
      <c r="D945" s="162"/>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spans="1:46" ht="15.75" customHeight="1">
      <c r="A946" s="120"/>
      <c r="B946" s="120"/>
      <c r="C946" s="120"/>
      <c r="D946" s="162"/>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spans="1:46" ht="15.75" customHeight="1">
      <c r="A947" s="120"/>
      <c r="B947" s="120"/>
      <c r="C947" s="120"/>
      <c r="D947" s="162"/>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spans="1:46" ht="15.75" customHeight="1">
      <c r="A948" s="120"/>
      <c r="B948" s="120"/>
      <c r="C948" s="120"/>
      <c r="D948" s="162"/>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spans="1:46" ht="15.75" customHeight="1">
      <c r="A949" s="120"/>
      <c r="B949" s="120"/>
      <c r="C949" s="120"/>
      <c r="D949" s="162"/>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spans="1:46" ht="15.75" customHeight="1">
      <c r="A950" s="120"/>
      <c r="B950" s="120"/>
      <c r="C950" s="120"/>
      <c r="D950" s="162"/>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spans="1:46" ht="15.75" customHeight="1">
      <c r="A951" s="120"/>
      <c r="B951" s="120"/>
      <c r="C951" s="120"/>
      <c r="D951" s="162"/>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spans="1:46" ht="15.75" customHeight="1">
      <c r="A952" s="120"/>
      <c r="B952" s="120"/>
      <c r="C952" s="120"/>
      <c r="D952" s="162"/>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spans="1:46" ht="15.75" customHeight="1">
      <c r="A953" s="120"/>
      <c r="B953" s="120"/>
      <c r="C953" s="120"/>
      <c r="D953" s="162"/>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spans="1:46" ht="15.75" customHeight="1">
      <c r="A954" s="120"/>
      <c r="B954" s="120"/>
      <c r="C954" s="120"/>
      <c r="D954" s="162"/>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spans="1:46" ht="15.75" customHeight="1">
      <c r="A955" s="120"/>
      <c r="B955" s="120"/>
      <c r="C955" s="120"/>
      <c r="D955" s="162"/>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spans="1:46" ht="15.75" customHeight="1">
      <c r="A956" s="120"/>
      <c r="B956" s="120"/>
      <c r="C956" s="120"/>
      <c r="D956" s="162"/>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spans="1:46" ht="15.75" customHeight="1">
      <c r="A957" s="120"/>
      <c r="B957" s="120"/>
      <c r="C957" s="120"/>
      <c r="D957" s="162"/>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spans="1:46" ht="15.75" customHeight="1">
      <c r="A958" s="120"/>
      <c r="B958" s="120"/>
      <c r="C958" s="120"/>
      <c r="D958" s="162"/>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spans="1:46" ht="15.75" customHeight="1">
      <c r="A959" s="120"/>
      <c r="B959" s="120"/>
      <c r="C959" s="120"/>
      <c r="D959" s="162"/>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spans="1:46" ht="15.75" customHeight="1">
      <c r="A960" s="120"/>
      <c r="B960" s="120"/>
      <c r="C960" s="120"/>
      <c r="D960" s="162"/>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spans="1:46" ht="15.75" customHeight="1">
      <c r="A961" s="120"/>
      <c r="B961" s="120"/>
      <c r="C961" s="120"/>
      <c r="D961" s="162"/>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spans="1:46" ht="15.75" customHeight="1">
      <c r="A962" s="120"/>
      <c r="B962" s="120"/>
      <c r="C962" s="120"/>
      <c r="D962" s="162"/>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spans="1:46" ht="15.75" customHeight="1">
      <c r="A963" s="120"/>
      <c r="B963" s="120"/>
      <c r="C963" s="120"/>
      <c r="D963" s="162"/>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spans="1:46" ht="15.75" customHeight="1">
      <c r="A964" s="120"/>
      <c r="B964" s="120"/>
      <c r="C964" s="120"/>
      <c r="D964" s="162"/>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spans="1:46" ht="15.75" customHeight="1">
      <c r="A965" s="120"/>
      <c r="B965" s="120"/>
      <c r="C965" s="120"/>
      <c r="D965" s="162"/>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spans="1:46" ht="15.75" customHeight="1">
      <c r="A966" s="120"/>
      <c r="B966" s="120"/>
      <c r="C966" s="120"/>
      <c r="D966" s="162"/>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spans="1:46" ht="15.75" customHeight="1">
      <c r="A967" s="120"/>
      <c r="B967" s="120"/>
      <c r="C967" s="120"/>
      <c r="D967" s="162"/>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spans="1:46" ht="15.75" customHeight="1">
      <c r="A968" s="120"/>
      <c r="B968" s="120"/>
      <c r="C968" s="120"/>
      <c r="D968" s="162"/>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spans="1:46" ht="15.75" customHeight="1">
      <c r="A969" s="120"/>
      <c r="B969" s="120"/>
      <c r="C969" s="120"/>
      <c r="D969" s="162"/>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spans="1:46" ht="15.75" customHeight="1">
      <c r="A970" s="120"/>
      <c r="B970" s="120"/>
      <c r="C970" s="120"/>
      <c r="D970" s="162"/>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spans="1:46" ht="15.75" customHeight="1">
      <c r="A971" s="120"/>
      <c r="B971" s="120"/>
      <c r="C971" s="120"/>
      <c r="D971" s="162"/>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spans="1:46" ht="15.75" customHeight="1">
      <c r="A972" s="120"/>
      <c r="B972" s="120"/>
      <c r="C972" s="120"/>
      <c r="D972" s="162"/>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spans="1:46" ht="15.75" customHeight="1">
      <c r="A973" s="120"/>
      <c r="B973" s="120"/>
      <c r="C973" s="120"/>
      <c r="D973" s="162"/>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spans="1:46" ht="15.75" customHeight="1">
      <c r="A974" s="120"/>
      <c r="B974" s="120"/>
      <c r="C974" s="120"/>
      <c r="D974" s="162"/>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spans="1:46" ht="15.75" customHeight="1">
      <c r="A975" s="120"/>
      <c r="B975" s="120"/>
      <c r="C975" s="120"/>
      <c r="D975" s="162"/>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spans="1:46" ht="15.75" customHeight="1">
      <c r="A976" s="120"/>
      <c r="B976" s="120"/>
      <c r="C976" s="120"/>
      <c r="D976" s="162"/>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spans="1:46" ht="15.75" customHeight="1">
      <c r="A977" s="120"/>
      <c r="B977" s="120"/>
      <c r="C977" s="120"/>
      <c r="D977" s="162"/>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spans="1:46" ht="15.75" customHeight="1">
      <c r="A978" s="120"/>
      <c r="B978" s="120"/>
      <c r="C978" s="120"/>
      <c r="D978" s="162"/>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spans="1:46" ht="15.75" customHeight="1">
      <c r="A979" s="120"/>
      <c r="B979" s="120"/>
      <c r="C979" s="120"/>
      <c r="D979" s="162"/>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spans="1:46" ht="15.75" customHeight="1">
      <c r="A980" s="120"/>
      <c r="B980" s="120"/>
      <c r="C980" s="120"/>
      <c r="D980" s="162"/>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spans="1:46" ht="15.75" customHeight="1">
      <c r="A981" s="120"/>
      <c r="B981" s="120"/>
      <c r="C981" s="120"/>
      <c r="D981" s="162"/>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spans="1:46" ht="15.75" customHeight="1">
      <c r="A982" s="120"/>
      <c r="B982" s="120"/>
      <c r="C982" s="120"/>
      <c r="D982" s="162"/>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spans="1:46" ht="15.75" customHeight="1">
      <c r="A983" s="120"/>
      <c r="B983" s="120"/>
      <c r="C983" s="120"/>
      <c r="D983" s="162"/>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spans="1:46" ht="15.75" customHeight="1">
      <c r="A984" s="120"/>
      <c r="B984" s="120"/>
      <c r="C984" s="120"/>
      <c r="D984" s="162"/>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spans="1:46" ht="15.75" customHeight="1">
      <c r="A985" s="120"/>
      <c r="B985" s="120"/>
      <c r="C985" s="120"/>
      <c r="D985" s="162"/>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spans="1:46" ht="15.75" customHeight="1">
      <c r="A986" s="120"/>
      <c r="B986" s="120"/>
      <c r="C986" s="120"/>
      <c r="D986" s="162"/>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spans="1:46" ht="15.75" customHeight="1">
      <c r="A987" s="120"/>
      <c r="B987" s="120"/>
      <c r="C987" s="120"/>
      <c r="D987" s="162"/>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spans="1:46" ht="15.75" customHeight="1">
      <c r="A988" s="120"/>
      <c r="B988" s="120"/>
      <c r="C988" s="120"/>
      <c r="D988" s="162"/>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spans="1:46" ht="15.75" customHeight="1">
      <c r="A989" s="120"/>
      <c r="B989" s="120"/>
      <c r="C989" s="120"/>
      <c r="D989" s="162"/>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spans="1:46" ht="15.75" customHeight="1">
      <c r="A990" s="120"/>
      <c r="B990" s="120"/>
      <c r="C990" s="120"/>
      <c r="D990" s="162"/>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spans="1:46" ht="15.75" customHeight="1">
      <c r="A991" s="120"/>
      <c r="B991" s="120"/>
      <c r="C991" s="120"/>
      <c r="D991" s="162"/>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spans="1:46" ht="15.75" customHeight="1">
      <c r="A992" s="120"/>
      <c r="B992" s="120"/>
      <c r="C992" s="120"/>
      <c r="D992" s="162"/>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spans="1:46" ht="15.75" customHeight="1">
      <c r="A993" s="120"/>
      <c r="B993" s="120"/>
      <c r="C993" s="120"/>
      <c r="D993" s="162"/>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spans="1:46" ht="15.75" customHeight="1">
      <c r="A994" s="120"/>
      <c r="B994" s="120"/>
      <c r="C994" s="120"/>
      <c r="D994" s="162"/>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spans="1:46" ht="15.75" customHeight="1">
      <c r="A995" s="120"/>
      <c r="B995" s="120"/>
      <c r="C995" s="120"/>
      <c r="D995" s="162"/>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spans="1:46" ht="15.75" customHeight="1">
      <c r="A996" s="120"/>
      <c r="B996" s="120"/>
      <c r="C996" s="120"/>
      <c r="D996" s="162"/>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spans="1:46" ht="15.75" customHeight="1">
      <c r="A997" s="120"/>
      <c r="B997" s="120"/>
      <c r="C997" s="120"/>
      <c r="D997" s="162"/>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spans="1:46" ht="15.75" customHeight="1">
      <c r="A998" s="120"/>
      <c r="B998" s="120"/>
      <c r="C998" s="120"/>
      <c r="D998" s="162"/>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spans="1:46" ht="15.75" customHeight="1">
      <c r="A999" s="120"/>
      <c r="B999" s="120"/>
      <c r="C999" s="120"/>
      <c r="D999" s="162"/>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spans="1:46" ht="15.75" customHeight="1">
      <c r="A1000" s="120"/>
      <c r="B1000" s="120"/>
      <c r="C1000" s="120"/>
      <c r="D1000" s="162"/>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33">
    <mergeCell ref="A1:AT1"/>
    <mergeCell ref="D3:O3"/>
    <mergeCell ref="D4:O4"/>
    <mergeCell ref="D5:O5"/>
    <mergeCell ref="D6:O6"/>
    <mergeCell ref="A3:B3"/>
    <mergeCell ref="A4:B4"/>
    <mergeCell ref="A5:B5"/>
    <mergeCell ref="A6:B6"/>
    <mergeCell ref="D7:O7"/>
    <mergeCell ref="A10:AT10"/>
    <mergeCell ref="C13:F13"/>
    <mergeCell ref="C33:D33"/>
    <mergeCell ref="E33:F33"/>
    <mergeCell ref="G33:H33"/>
    <mergeCell ref="I33:J33"/>
    <mergeCell ref="A7:B7"/>
    <mergeCell ref="A8:B8"/>
    <mergeCell ref="A60:AA60"/>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T1000"/>
  <sheetViews>
    <sheetView showGridLines="0" topLeftCell="A12" workbookViewId="0">
      <selection activeCell="A15" sqref="A15"/>
    </sheetView>
  </sheetViews>
  <sheetFormatPr defaultColWidth="14.42578125" defaultRowHeight="15" customHeight="1"/>
  <cols>
    <col min="1" max="2" width="26.28515625" customWidth="1"/>
    <col min="3" max="46" width="15.7109375" customWidth="1"/>
  </cols>
  <sheetData>
    <row r="1" spans="1:46" ht="21">
      <c r="A1" s="224" t="s">
        <v>96</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row>
    <row r="2" spans="1:46" ht="21">
      <c r="A2" s="155"/>
      <c r="B2" s="155"/>
      <c r="C2" s="155"/>
      <c r="D2" s="156"/>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row>
    <row r="3" spans="1:46" ht="19.5" customHeight="1">
      <c r="A3" s="157" t="s">
        <v>97</v>
      </c>
      <c r="B3" s="157"/>
      <c r="C3" s="157"/>
      <c r="D3" s="236" t="str">
        <f>IF('3-Datos generales'!H11="","",'3-Datos generales'!H11)</f>
        <v xml:space="preserve">Instituto Tecnológico de Costa Rica, Campus Tecnológico Local San Carlos </v>
      </c>
      <c r="E3" s="257"/>
      <c r="F3" s="257"/>
      <c r="G3" s="257"/>
      <c r="H3" s="257"/>
      <c r="I3" s="257"/>
      <c r="J3" s="257"/>
      <c r="K3" s="257"/>
      <c r="L3" s="257"/>
      <c r="M3" s="257"/>
      <c r="N3" s="257"/>
      <c r="O3" s="257"/>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spans="1:46" ht="19.5" customHeight="1">
      <c r="A4" s="157" t="s">
        <v>98</v>
      </c>
      <c r="B4" s="157"/>
      <c r="C4" s="157"/>
      <c r="D4" s="225" t="s">
        <v>160</v>
      </c>
      <c r="E4" s="253"/>
      <c r="F4" s="253"/>
      <c r="G4" s="253"/>
      <c r="H4" s="253"/>
      <c r="I4" s="253"/>
      <c r="J4" s="253"/>
      <c r="K4" s="253"/>
      <c r="L4" s="253"/>
      <c r="M4" s="253"/>
      <c r="N4" s="253"/>
      <c r="O4" s="25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spans="1:46" ht="19.5" customHeight="1">
      <c r="A5" s="157" t="s">
        <v>100</v>
      </c>
      <c r="B5" s="157"/>
      <c r="C5" s="157"/>
      <c r="D5" s="225">
        <v>1</v>
      </c>
      <c r="E5" s="253"/>
      <c r="F5" s="253"/>
      <c r="G5" s="253"/>
      <c r="H5" s="253"/>
      <c r="I5" s="253"/>
      <c r="J5" s="253"/>
      <c r="K5" s="253"/>
      <c r="L5" s="253"/>
      <c r="M5" s="253"/>
      <c r="N5" s="253"/>
      <c r="O5" s="253"/>
      <c r="P5" s="158"/>
      <c r="Q5" s="158"/>
      <c r="R5" s="158"/>
      <c r="S5" s="158"/>
      <c r="T5" s="158"/>
      <c r="U5" s="158"/>
      <c r="V5" s="158"/>
      <c r="W5" s="158"/>
      <c r="X5" s="158"/>
      <c r="Y5" s="158"/>
      <c r="Z5" s="158"/>
      <c r="AA5" s="158"/>
      <c r="AB5" s="158"/>
      <c r="AC5" s="158"/>
      <c r="AD5" s="158"/>
      <c r="AE5" s="158"/>
      <c r="AF5" s="158"/>
      <c r="AG5" s="158"/>
      <c r="AH5" s="158"/>
      <c r="AI5" s="158"/>
      <c r="AJ5" s="120"/>
      <c r="AK5" s="120"/>
      <c r="AL5" s="120"/>
      <c r="AM5" s="120"/>
      <c r="AN5" s="120"/>
      <c r="AO5" s="120"/>
      <c r="AP5" s="120"/>
      <c r="AQ5" s="120"/>
      <c r="AR5" s="120"/>
      <c r="AS5" s="120"/>
      <c r="AT5" s="120"/>
    </row>
    <row r="6" spans="1:46" ht="19.5" customHeight="1">
      <c r="A6" s="159" t="s">
        <v>101</v>
      </c>
      <c r="B6" s="159"/>
      <c r="C6" s="159"/>
      <c r="D6" s="225">
        <v>2023</v>
      </c>
      <c r="E6" s="253"/>
      <c r="F6" s="253"/>
      <c r="G6" s="253"/>
      <c r="H6" s="253"/>
      <c r="I6" s="253"/>
      <c r="J6" s="253"/>
      <c r="K6" s="253"/>
      <c r="L6" s="253"/>
      <c r="M6" s="253"/>
      <c r="N6" s="253"/>
      <c r="O6" s="253"/>
      <c r="P6" s="120"/>
      <c r="Q6" s="120"/>
      <c r="R6" s="120"/>
      <c r="S6" s="120"/>
      <c r="T6" s="120"/>
      <c r="U6" s="120"/>
      <c r="V6" s="120"/>
      <c r="W6" s="120"/>
      <c r="X6" s="120"/>
      <c r="Y6" s="120"/>
      <c r="Z6" s="120"/>
      <c r="AA6" s="120"/>
      <c r="AB6" s="120"/>
      <c r="AC6" s="120"/>
      <c r="AD6" s="120"/>
      <c r="AE6" s="120"/>
      <c r="AF6" s="120"/>
      <c r="AG6" s="120"/>
      <c r="AH6" s="120"/>
      <c r="AI6" s="120"/>
      <c r="AJ6" s="160"/>
      <c r="AK6" s="160"/>
      <c r="AL6" s="160"/>
      <c r="AM6" s="160"/>
      <c r="AN6" s="160"/>
      <c r="AO6" s="160"/>
      <c r="AP6" s="160"/>
      <c r="AQ6" s="160"/>
      <c r="AR6" s="160"/>
      <c r="AS6" s="160"/>
      <c r="AT6" s="160"/>
    </row>
    <row r="7" spans="1:46" ht="19.5" customHeight="1">
      <c r="A7" s="159" t="s">
        <v>102</v>
      </c>
      <c r="B7" s="159"/>
      <c r="C7" s="159"/>
      <c r="D7" s="225">
        <v>2023</v>
      </c>
      <c r="E7" s="253"/>
      <c r="F7" s="253"/>
      <c r="G7" s="253"/>
      <c r="H7" s="253"/>
      <c r="I7" s="253"/>
      <c r="J7" s="253"/>
      <c r="K7" s="253"/>
      <c r="L7" s="253"/>
      <c r="M7" s="253"/>
      <c r="N7" s="253"/>
      <c r="O7" s="253"/>
      <c r="P7" s="120"/>
      <c r="Q7" s="120"/>
      <c r="R7" s="120"/>
      <c r="S7" s="120"/>
      <c r="T7" s="120"/>
      <c r="U7" s="120"/>
      <c r="V7" s="120"/>
      <c r="W7" s="120"/>
      <c r="X7" s="120"/>
      <c r="Y7" s="120"/>
      <c r="Z7" s="120"/>
      <c r="AA7" s="120"/>
      <c r="AB7" s="120"/>
      <c r="AC7" s="120"/>
      <c r="AD7" s="120"/>
      <c r="AE7" s="120"/>
      <c r="AF7" s="120"/>
      <c r="AG7" s="120"/>
      <c r="AH7" s="120"/>
      <c r="AI7" s="120"/>
      <c r="AJ7" s="160"/>
      <c r="AK7" s="160"/>
      <c r="AL7" s="160"/>
      <c r="AM7" s="160"/>
      <c r="AN7" s="160"/>
      <c r="AO7" s="160"/>
      <c r="AP7" s="160"/>
      <c r="AQ7" s="160"/>
      <c r="AR7" s="160"/>
      <c r="AS7" s="160"/>
      <c r="AT7" s="160"/>
    </row>
    <row r="8" spans="1:46" ht="19.5" customHeight="1">
      <c r="A8" s="159" t="s">
        <v>104</v>
      </c>
      <c r="B8" s="159"/>
      <c r="C8" s="159"/>
      <c r="D8" s="225" t="s">
        <v>105</v>
      </c>
      <c r="E8" s="253"/>
      <c r="F8" s="253"/>
      <c r="G8" s="253"/>
      <c r="H8" s="253"/>
      <c r="I8" s="253"/>
      <c r="J8" s="253"/>
      <c r="K8" s="253"/>
      <c r="L8" s="253"/>
      <c r="M8" s="253"/>
      <c r="N8" s="253"/>
      <c r="O8" s="253"/>
      <c r="P8" s="120"/>
      <c r="Q8" s="120"/>
      <c r="R8" s="120"/>
      <c r="S8" s="120"/>
      <c r="T8" s="120"/>
      <c r="U8" s="120"/>
      <c r="V8" s="120"/>
      <c r="W8" s="120"/>
      <c r="X8" s="120"/>
      <c r="Y8" s="120"/>
      <c r="Z8" s="120"/>
      <c r="AA8" s="120"/>
      <c r="AB8" s="120"/>
      <c r="AC8" s="120"/>
      <c r="AD8" s="120"/>
      <c r="AE8" s="120"/>
      <c r="AF8" s="120"/>
      <c r="AG8" s="120"/>
      <c r="AH8" s="120"/>
      <c r="AI8" s="120"/>
      <c r="AJ8" s="160"/>
      <c r="AK8" s="160"/>
      <c r="AL8" s="160"/>
      <c r="AM8" s="160"/>
      <c r="AN8" s="160"/>
      <c r="AO8" s="160"/>
      <c r="AP8" s="160"/>
      <c r="AQ8" s="160"/>
      <c r="AR8" s="160"/>
      <c r="AS8" s="160"/>
      <c r="AT8" s="160"/>
    </row>
    <row r="9" spans="1:46" ht="19.5" customHeight="1">
      <c r="A9" s="159"/>
      <c r="B9" s="159"/>
      <c r="C9" s="159"/>
      <c r="D9" s="161"/>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21">
      <c r="A10" s="224" t="s">
        <v>106</v>
      </c>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row>
    <row r="11" spans="1:46" ht="19.5" customHeight="1">
      <c r="A11" s="120"/>
      <c r="B11" s="120"/>
      <c r="C11" s="120"/>
      <c r="D11" s="162"/>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row>
    <row r="12" spans="1:46" ht="19.5" customHeight="1">
      <c r="A12" s="120"/>
      <c r="B12" s="120"/>
      <c r="C12" s="120"/>
      <c r="D12" s="162"/>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row>
    <row r="13" spans="1:46" ht="19.5" customHeight="1">
      <c r="A13" s="6" t="s">
        <v>107</v>
      </c>
      <c r="B13" s="173"/>
      <c r="C13" s="230" t="s">
        <v>108</v>
      </c>
      <c r="D13" s="259"/>
      <c r="E13" s="259"/>
      <c r="F13" s="260"/>
      <c r="G13" s="237" t="s">
        <v>109</v>
      </c>
      <c r="H13" s="259"/>
      <c r="I13" s="259"/>
      <c r="J13" s="260"/>
      <c r="K13" s="230" t="s">
        <v>110</v>
      </c>
      <c r="L13" s="259"/>
      <c r="M13" s="259"/>
      <c r="N13" s="260"/>
      <c r="O13" s="237" t="s">
        <v>111</v>
      </c>
      <c r="P13" s="259"/>
      <c r="Q13" s="259"/>
      <c r="R13" s="260"/>
      <c r="S13" s="230" t="s">
        <v>112</v>
      </c>
      <c r="T13" s="259"/>
      <c r="U13" s="259"/>
      <c r="V13" s="260"/>
      <c r="W13" s="237" t="s">
        <v>113</v>
      </c>
      <c r="X13" s="259"/>
      <c r="Y13" s="259"/>
      <c r="Z13" s="261"/>
      <c r="AA13" s="163"/>
      <c r="AB13" s="163"/>
      <c r="AC13" s="163"/>
      <c r="AD13" s="163"/>
      <c r="AE13" s="163"/>
      <c r="AF13" s="163"/>
      <c r="AG13" s="163"/>
      <c r="AH13" s="163"/>
      <c r="AI13" s="163"/>
      <c r="AJ13" s="163"/>
      <c r="AK13" s="163"/>
      <c r="AL13" s="163"/>
      <c r="AM13" s="163"/>
      <c r="AN13" s="163"/>
      <c r="AO13" s="163"/>
      <c r="AP13" s="163"/>
      <c r="AQ13" s="163"/>
      <c r="AR13" s="163"/>
      <c r="AS13" s="163"/>
      <c r="AT13" s="163"/>
    </row>
    <row r="14" spans="1:46" ht="72">
      <c r="A14" s="197" t="s">
        <v>114</v>
      </c>
      <c r="B14" s="198" t="s">
        <v>115</v>
      </c>
      <c r="C14" s="8" t="s">
        <v>116</v>
      </c>
      <c r="D14" s="9" t="s">
        <v>117</v>
      </c>
      <c r="E14" s="10" t="s">
        <v>118</v>
      </c>
      <c r="F14" s="10" t="s">
        <v>119</v>
      </c>
      <c r="G14" s="11" t="s">
        <v>116</v>
      </c>
      <c r="H14" s="5" t="s">
        <v>117</v>
      </c>
      <c r="I14" s="5" t="s">
        <v>118</v>
      </c>
      <c r="J14" s="5" t="s">
        <v>119</v>
      </c>
      <c r="K14" s="8" t="s">
        <v>116</v>
      </c>
      <c r="L14" s="10" t="s">
        <v>117</v>
      </c>
      <c r="M14" s="10" t="s">
        <v>118</v>
      </c>
      <c r="N14" s="10" t="s">
        <v>119</v>
      </c>
      <c r="O14" s="11" t="s">
        <v>116</v>
      </c>
      <c r="P14" s="5" t="s">
        <v>117</v>
      </c>
      <c r="Q14" s="5" t="s">
        <v>118</v>
      </c>
      <c r="R14" s="5" t="s">
        <v>119</v>
      </c>
      <c r="S14" s="8" t="s">
        <v>116</v>
      </c>
      <c r="T14" s="10" t="s">
        <v>117</v>
      </c>
      <c r="U14" s="10" t="s">
        <v>118</v>
      </c>
      <c r="V14" s="10" t="s">
        <v>119</v>
      </c>
      <c r="W14" s="11" t="s">
        <v>116</v>
      </c>
      <c r="X14" s="5" t="s">
        <v>117</v>
      </c>
      <c r="Y14" s="5" t="s">
        <v>118</v>
      </c>
      <c r="Z14" s="5" t="s">
        <v>119</v>
      </c>
      <c r="AA14" s="163"/>
      <c r="AB14" s="163"/>
      <c r="AC14" s="163"/>
      <c r="AD14" s="163"/>
      <c r="AE14" s="163"/>
      <c r="AF14" s="163"/>
      <c r="AG14" s="163"/>
      <c r="AH14" s="163"/>
      <c r="AI14" s="163"/>
      <c r="AJ14" s="163"/>
      <c r="AK14" s="163"/>
      <c r="AL14" s="163"/>
      <c r="AM14" s="163"/>
      <c r="AN14" s="163"/>
      <c r="AO14" s="163"/>
      <c r="AP14" s="163"/>
      <c r="AQ14" s="163"/>
      <c r="AR14" s="163"/>
      <c r="AS14" s="163"/>
      <c r="AT14" s="163"/>
    </row>
    <row r="15" spans="1:46" ht="18" customHeight="1">
      <c r="A15" s="199" t="s">
        <v>120</v>
      </c>
      <c r="B15" s="199">
        <v>1335</v>
      </c>
      <c r="C15" s="195">
        <v>0</v>
      </c>
      <c r="D15" s="18">
        <v>0</v>
      </c>
      <c r="E15" s="15"/>
      <c r="F15" s="16"/>
      <c r="G15" s="17"/>
      <c r="H15" s="18"/>
      <c r="I15" s="15"/>
      <c r="J15" s="16"/>
      <c r="K15" s="17"/>
      <c r="L15" s="18"/>
      <c r="M15" s="15"/>
      <c r="N15" s="15"/>
      <c r="O15" s="17"/>
      <c r="P15" s="18"/>
      <c r="Q15" s="15"/>
      <c r="R15" s="15" t="str">
        <f t="shared" ref="R15:R26" si="0">IF(O15=0,"",Q15/O15)</f>
        <v/>
      </c>
      <c r="S15" s="17"/>
      <c r="T15" s="18"/>
      <c r="U15" s="15"/>
      <c r="V15" s="15" t="str">
        <f t="shared" ref="V15:V26" si="1">IF(S15=0,"",U15/S15)</f>
        <v/>
      </c>
      <c r="W15" s="17"/>
      <c r="X15" s="18"/>
      <c r="Y15" s="15"/>
      <c r="Z15" s="16" t="str">
        <f t="shared" ref="Z15:Z26" si="2">IF(W15=""," ",Y15/W15)</f>
        <v xml:space="preserve"> </v>
      </c>
      <c r="AA15" s="136"/>
      <c r="AB15" s="136"/>
      <c r="AC15" s="136"/>
      <c r="AD15" s="136"/>
      <c r="AE15" s="136"/>
      <c r="AF15" s="136"/>
      <c r="AG15" s="136"/>
      <c r="AH15" s="136"/>
      <c r="AI15" s="136"/>
      <c r="AJ15" s="136"/>
      <c r="AK15" s="136"/>
      <c r="AL15" s="136"/>
      <c r="AM15" s="136"/>
      <c r="AN15" s="136"/>
      <c r="AO15" s="136"/>
      <c r="AP15" s="136"/>
      <c r="AQ15" s="136"/>
      <c r="AR15" s="136"/>
      <c r="AS15" s="136"/>
      <c r="AT15" s="136"/>
    </row>
    <row r="16" spans="1:46" ht="18" customHeight="1">
      <c r="A16" s="199" t="s">
        <v>121</v>
      </c>
      <c r="B16" s="199">
        <v>1335</v>
      </c>
      <c r="C16" s="195">
        <v>0</v>
      </c>
      <c r="D16" s="18">
        <v>0</v>
      </c>
      <c r="E16" s="15"/>
      <c r="F16" s="16"/>
      <c r="G16" s="17"/>
      <c r="H16" s="18"/>
      <c r="I16" s="15"/>
      <c r="J16" s="16"/>
      <c r="K16" s="17"/>
      <c r="L16" s="18"/>
      <c r="M16" s="15"/>
      <c r="N16" s="15"/>
      <c r="O16" s="17"/>
      <c r="P16" s="18"/>
      <c r="Q16" s="15"/>
      <c r="R16" s="15" t="str">
        <f t="shared" si="0"/>
        <v/>
      </c>
      <c r="S16" s="17"/>
      <c r="T16" s="18"/>
      <c r="U16" s="15"/>
      <c r="V16" s="15" t="str">
        <f t="shared" si="1"/>
        <v/>
      </c>
      <c r="W16" s="17"/>
      <c r="X16" s="18"/>
      <c r="Y16" s="15"/>
      <c r="Z16" s="16" t="str">
        <f t="shared" si="2"/>
        <v xml:space="preserve"> </v>
      </c>
      <c r="AA16" s="136"/>
      <c r="AB16" s="136"/>
      <c r="AC16" s="136"/>
      <c r="AD16" s="136"/>
      <c r="AE16" s="136"/>
      <c r="AF16" s="136"/>
      <c r="AG16" s="136"/>
      <c r="AH16" s="136"/>
      <c r="AI16" s="136"/>
      <c r="AJ16" s="136"/>
      <c r="AK16" s="136"/>
      <c r="AL16" s="136"/>
      <c r="AM16" s="136"/>
      <c r="AN16" s="136"/>
      <c r="AO16" s="136"/>
      <c r="AP16" s="136"/>
      <c r="AQ16" s="136"/>
      <c r="AR16" s="136"/>
      <c r="AS16" s="136"/>
      <c r="AT16" s="136"/>
    </row>
    <row r="17" spans="1:46" ht="18" customHeight="1">
      <c r="A17" s="199" t="s">
        <v>122</v>
      </c>
      <c r="B17" s="199">
        <v>1335</v>
      </c>
      <c r="C17" s="195">
        <v>44.39</v>
      </c>
      <c r="D17" s="18">
        <v>31603</v>
      </c>
      <c r="E17" s="15">
        <v>452</v>
      </c>
      <c r="F17" s="16"/>
      <c r="G17" s="17"/>
      <c r="H17" s="18"/>
      <c r="I17" s="15"/>
      <c r="J17" s="16"/>
      <c r="K17" s="17"/>
      <c r="L17" s="18"/>
      <c r="M17" s="15"/>
      <c r="N17" s="15"/>
      <c r="O17" s="17"/>
      <c r="P17" s="18"/>
      <c r="Q17" s="15"/>
      <c r="R17" s="15" t="str">
        <f t="shared" si="0"/>
        <v/>
      </c>
      <c r="S17" s="17"/>
      <c r="T17" s="18"/>
      <c r="U17" s="15"/>
      <c r="V17" s="15" t="str">
        <f t="shared" si="1"/>
        <v/>
      </c>
      <c r="W17" s="17"/>
      <c r="X17" s="18"/>
      <c r="Y17" s="15"/>
      <c r="Z17" s="16" t="str">
        <f t="shared" si="2"/>
        <v xml:space="preserve"> </v>
      </c>
      <c r="AA17" s="136"/>
      <c r="AB17" s="136"/>
      <c r="AC17" s="136"/>
      <c r="AD17" s="136"/>
      <c r="AE17" s="136"/>
      <c r="AF17" s="136"/>
      <c r="AG17" s="136"/>
      <c r="AH17" s="136"/>
      <c r="AI17" s="136"/>
      <c r="AJ17" s="136"/>
      <c r="AK17" s="136"/>
      <c r="AL17" s="136"/>
      <c r="AM17" s="136"/>
      <c r="AN17" s="136"/>
      <c r="AO17" s="136"/>
      <c r="AP17" s="136"/>
      <c r="AQ17" s="136"/>
      <c r="AR17" s="136"/>
      <c r="AS17" s="136"/>
      <c r="AT17" s="136"/>
    </row>
    <row r="18" spans="1:46" ht="18" customHeight="1">
      <c r="A18" s="199" t="s">
        <v>123</v>
      </c>
      <c r="B18" s="199">
        <v>1335</v>
      </c>
      <c r="C18" s="195">
        <v>33.119999999999997</v>
      </c>
      <c r="D18" s="18">
        <v>21000</v>
      </c>
      <c r="E18" s="15">
        <v>314</v>
      </c>
      <c r="F18" s="16"/>
      <c r="G18" s="17"/>
      <c r="H18" s="18"/>
      <c r="I18" s="15"/>
      <c r="J18" s="16"/>
      <c r="K18" s="17"/>
      <c r="L18" s="18"/>
      <c r="M18" s="15"/>
      <c r="N18" s="15"/>
      <c r="O18" s="17"/>
      <c r="P18" s="18"/>
      <c r="Q18" s="15"/>
      <c r="R18" s="15" t="str">
        <f t="shared" si="0"/>
        <v/>
      </c>
      <c r="S18" s="17"/>
      <c r="T18" s="18"/>
      <c r="U18" s="15"/>
      <c r="V18" s="15" t="str">
        <f t="shared" si="1"/>
        <v/>
      </c>
      <c r="W18" s="17"/>
      <c r="X18" s="18"/>
      <c r="Y18" s="15"/>
      <c r="Z18" s="16" t="str">
        <f t="shared" si="2"/>
        <v xml:space="preserve"> </v>
      </c>
      <c r="AA18" s="136"/>
      <c r="AB18" s="136"/>
      <c r="AC18" s="136"/>
      <c r="AD18" s="136"/>
      <c r="AE18" s="136"/>
      <c r="AF18" s="136"/>
      <c r="AG18" s="136"/>
      <c r="AH18" s="136"/>
      <c r="AI18" s="136"/>
      <c r="AJ18" s="136"/>
      <c r="AK18" s="136"/>
      <c r="AL18" s="136"/>
      <c r="AM18" s="136"/>
      <c r="AN18" s="136"/>
      <c r="AO18" s="136"/>
      <c r="AP18" s="136"/>
      <c r="AQ18" s="136"/>
      <c r="AR18" s="136"/>
      <c r="AS18" s="136"/>
      <c r="AT18" s="136"/>
    </row>
    <row r="19" spans="1:46" ht="18" customHeight="1">
      <c r="A19" s="199" t="s">
        <v>124</v>
      </c>
      <c r="B19" s="199">
        <v>1335</v>
      </c>
      <c r="C19" s="195">
        <v>0</v>
      </c>
      <c r="D19" s="18">
        <v>0</v>
      </c>
      <c r="E19" s="15">
        <v>0</v>
      </c>
      <c r="F19" s="16"/>
      <c r="G19" s="17"/>
      <c r="H19" s="18"/>
      <c r="I19" s="15"/>
      <c r="J19" s="16"/>
      <c r="K19" s="17"/>
      <c r="L19" s="18"/>
      <c r="M19" s="15"/>
      <c r="N19" s="15"/>
      <c r="O19" s="17"/>
      <c r="P19" s="18"/>
      <c r="Q19" s="15"/>
      <c r="R19" s="15" t="str">
        <f t="shared" si="0"/>
        <v/>
      </c>
      <c r="S19" s="17"/>
      <c r="T19" s="18"/>
      <c r="U19" s="15"/>
      <c r="V19" s="15" t="str">
        <f t="shared" si="1"/>
        <v/>
      </c>
      <c r="W19" s="17"/>
      <c r="X19" s="18"/>
      <c r="Y19" s="15"/>
      <c r="Z19" s="16" t="str">
        <f t="shared" si="2"/>
        <v xml:space="preserve"> </v>
      </c>
      <c r="AA19" s="136"/>
      <c r="AB19" s="136"/>
      <c r="AC19" s="136"/>
      <c r="AD19" s="136"/>
      <c r="AE19" s="136"/>
      <c r="AF19" s="136"/>
      <c r="AG19" s="136"/>
      <c r="AH19" s="136"/>
      <c r="AI19" s="136"/>
      <c r="AJ19" s="136"/>
      <c r="AK19" s="136"/>
      <c r="AL19" s="136"/>
      <c r="AM19" s="136"/>
      <c r="AN19" s="136"/>
      <c r="AO19" s="136"/>
      <c r="AP19" s="136"/>
      <c r="AQ19" s="136"/>
      <c r="AR19" s="136"/>
      <c r="AS19" s="136"/>
      <c r="AT19" s="136"/>
    </row>
    <row r="20" spans="1:46" ht="18" customHeight="1">
      <c r="A20" s="199" t="s">
        <v>125</v>
      </c>
      <c r="B20" s="199">
        <v>1335</v>
      </c>
      <c r="C20" s="195">
        <v>88.74</v>
      </c>
      <c r="D20" s="18">
        <v>54352</v>
      </c>
      <c r="E20" s="15">
        <v>2181</v>
      </c>
      <c r="F20" s="16"/>
      <c r="G20" s="17"/>
      <c r="H20" s="18"/>
      <c r="I20" s="15"/>
      <c r="J20" s="16"/>
      <c r="K20" s="17"/>
      <c r="L20" s="18"/>
      <c r="M20" s="15"/>
      <c r="N20" s="15"/>
      <c r="O20" s="17"/>
      <c r="P20" s="18"/>
      <c r="Q20" s="15"/>
      <c r="R20" s="15" t="str">
        <f t="shared" si="0"/>
        <v/>
      </c>
      <c r="S20" s="17"/>
      <c r="T20" s="18"/>
      <c r="U20" s="15"/>
      <c r="V20" s="15" t="str">
        <f t="shared" si="1"/>
        <v/>
      </c>
      <c r="W20" s="17"/>
      <c r="X20" s="18"/>
      <c r="Y20" s="15"/>
      <c r="Z20" s="16" t="str">
        <f t="shared" si="2"/>
        <v xml:space="preserve"> </v>
      </c>
      <c r="AA20" s="136"/>
      <c r="AB20" s="136"/>
      <c r="AC20" s="136"/>
      <c r="AD20" s="136"/>
      <c r="AE20" s="136"/>
      <c r="AF20" s="136"/>
      <c r="AG20" s="136"/>
      <c r="AH20" s="136"/>
      <c r="AI20" s="136"/>
      <c r="AJ20" s="136"/>
      <c r="AK20" s="136"/>
      <c r="AL20" s="136"/>
      <c r="AM20" s="136"/>
      <c r="AN20" s="136"/>
      <c r="AO20" s="136"/>
      <c r="AP20" s="136"/>
      <c r="AQ20" s="136"/>
      <c r="AR20" s="136"/>
      <c r="AS20" s="136"/>
      <c r="AT20" s="136"/>
    </row>
    <row r="21" spans="1:46" ht="18" customHeight="1">
      <c r="A21" s="199" t="s">
        <v>126</v>
      </c>
      <c r="B21" s="199">
        <v>1335</v>
      </c>
      <c r="C21" s="195">
        <v>14.46</v>
      </c>
      <c r="D21" s="18">
        <v>8301</v>
      </c>
      <c r="E21" s="15">
        <v>129</v>
      </c>
      <c r="F21" s="16"/>
      <c r="G21" s="17"/>
      <c r="H21" s="18"/>
      <c r="I21" s="15"/>
      <c r="J21" s="16"/>
      <c r="K21" s="17"/>
      <c r="L21" s="18"/>
      <c r="M21" s="15"/>
      <c r="N21" s="15"/>
      <c r="O21" s="17"/>
      <c r="P21" s="18"/>
      <c r="Q21" s="15"/>
      <c r="R21" s="15" t="str">
        <f t="shared" si="0"/>
        <v/>
      </c>
      <c r="S21" s="17"/>
      <c r="T21" s="18"/>
      <c r="U21" s="15"/>
      <c r="V21" s="15" t="str">
        <f t="shared" si="1"/>
        <v/>
      </c>
      <c r="W21" s="17"/>
      <c r="X21" s="18"/>
      <c r="Y21" s="15"/>
      <c r="Z21" s="16" t="str">
        <f t="shared" si="2"/>
        <v xml:space="preserve"> </v>
      </c>
      <c r="AA21" s="136"/>
      <c r="AB21" s="136"/>
      <c r="AC21" s="136"/>
      <c r="AD21" s="136"/>
      <c r="AE21" s="136"/>
      <c r="AF21" s="136"/>
      <c r="AG21" s="136"/>
      <c r="AH21" s="136"/>
      <c r="AI21" s="136"/>
      <c r="AJ21" s="136"/>
      <c r="AK21" s="136"/>
      <c r="AL21" s="136"/>
      <c r="AM21" s="136"/>
      <c r="AN21" s="136"/>
      <c r="AO21" s="136"/>
      <c r="AP21" s="136"/>
      <c r="AQ21" s="136"/>
      <c r="AR21" s="136"/>
      <c r="AS21" s="136"/>
      <c r="AT21" s="136"/>
    </row>
    <row r="22" spans="1:46" ht="18" customHeight="1">
      <c r="A22" s="199" t="s">
        <v>127</v>
      </c>
      <c r="B22" s="199">
        <v>1335</v>
      </c>
      <c r="C22" s="196">
        <v>38.979999999999997</v>
      </c>
      <c r="D22" s="18">
        <v>23000</v>
      </c>
      <c r="E22" s="15">
        <v>399</v>
      </c>
      <c r="F22" s="16"/>
      <c r="G22" s="17"/>
      <c r="H22" s="18"/>
      <c r="I22" s="15"/>
      <c r="J22" s="16"/>
      <c r="K22" s="17"/>
      <c r="L22" s="18"/>
      <c r="M22" s="15"/>
      <c r="N22" s="15"/>
      <c r="O22" s="17"/>
      <c r="P22" s="18"/>
      <c r="Q22" s="15"/>
      <c r="R22" s="15" t="str">
        <f t="shared" si="0"/>
        <v/>
      </c>
      <c r="S22" s="17"/>
      <c r="T22" s="18"/>
      <c r="U22" s="15"/>
      <c r="V22" s="15" t="str">
        <f t="shared" si="1"/>
        <v/>
      </c>
      <c r="W22" s="17"/>
      <c r="X22" s="18"/>
      <c r="Y22" s="15"/>
      <c r="Z22" s="16" t="str">
        <f t="shared" si="2"/>
        <v xml:space="preserve"> </v>
      </c>
      <c r="AA22" s="136"/>
      <c r="AB22" s="136"/>
      <c r="AC22" s="136"/>
      <c r="AD22" s="136"/>
      <c r="AE22" s="136"/>
      <c r="AF22" s="136"/>
      <c r="AG22" s="136"/>
      <c r="AH22" s="136"/>
      <c r="AI22" s="136"/>
      <c r="AJ22" s="136"/>
      <c r="AK22" s="136"/>
      <c r="AL22" s="136"/>
      <c r="AM22" s="136"/>
      <c r="AN22" s="136"/>
      <c r="AO22" s="136"/>
      <c r="AP22" s="136"/>
      <c r="AQ22" s="136"/>
      <c r="AR22" s="136"/>
      <c r="AS22" s="136"/>
      <c r="AT22" s="136"/>
    </row>
    <row r="23" spans="1:46" ht="18" customHeight="1">
      <c r="A23" s="199" t="s">
        <v>128</v>
      </c>
      <c r="B23" s="199">
        <v>1335</v>
      </c>
      <c r="C23" s="196">
        <v>0</v>
      </c>
      <c r="D23" s="18">
        <v>0</v>
      </c>
      <c r="E23" s="15"/>
      <c r="F23" s="16"/>
      <c r="G23" s="17"/>
      <c r="H23" s="18"/>
      <c r="I23" s="15"/>
      <c r="J23" s="16"/>
      <c r="K23" s="17"/>
      <c r="L23" s="18"/>
      <c r="M23" s="15"/>
      <c r="N23" s="15"/>
      <c r="O23" s="17"/>
      <c r="P23" s="18"/>
      <c r="Q23" s="15"/>
      <c r="R23" s="15" t="str">
        <f t="shared" si="0"/>
        <v/>
      </c>
      <c r="S23" s="17"/>
      <c r="T23" s="18"/>
      <c r="U23" s="15"/>
      <c r="V23" s="15" t="str">
        <f t="shared" si="1"/>
        <v/>
      </c>
      <c r="W23" s="17"/>
      <c r="X23" s="18"/>
      <c r="Y23" s="15"/>
      <c r="Z23" s="16" t="str">
        <f t="shared" si="2"/>
        <v xml:space="preserve"> </v>
      </c>
      <c r="AA23" s="136"/>
      <c r="AB23" s="136"/>
      <c r="AC23" s="136"/>
      <c r="AD23" s="136"/>
      <c r="AE23" s="136"/>
      <c r="AF23" s="136"/>
      <c r="AG23" s="136"/>
      <c r="AH23" s="136"/>
      <c r="AI23" s="136"/>
      <c r="AJ23" s="136"/>
      <c r="AK23" s="136"/>
      <c r="AL23" s="136"/>
      <c r="AM23" s="136"/>
      <c r="AN23" s="136"/>
      <c r="AO23" s="136"/>
      <c r="AP23" s="136"/>
      <c r="AQ23" s="136"/>
      <c r="AR23" s="136"/>
      <c r="AS23" s="136"/>
      <c r="AT23" s="136"/>
    </row>
    <row r="24" spans="1:46" ht="18" customHeight="1">
      <c r="A24" s="199" t="s">
        <v>129</v>
      </c>
      <c r="B24" s="199">
        <v>1335</v>
      </c>
      <c r="C24" s="196">
        <v>0</v>
      </c>
      <c r="D24" s="18">
        <v>0</v>
      </c>
      <c r="E24" s="15"/>
      <c r="F24" s="16"/>
      <c r="G24" s="17"/>
      <c r="H24" s="18"/>
      <c r="I24" s="15"/>
      <c r="J24" s="16"/>
      <c r="K24" s="17"/>
      <c r="L24" s="18"/>
      <c r="M24" s="15"/>
      <c r="N24" s="15"/>
      <c r="O24" s="17"/>
      <c r="P24" s="18"/>
      <c r="Q24" s="15"/>
      <c r="R24" s="15" t="str">
        <f t="shared" si="0"/>
        <v/>
      </c>
      <c r="S24" s="17"/>
      <c r="T24" s="18"/>
      <c r="U24" s="15"/>
      <c r="V24" s="15" t="str">
        <f t="shared" si="1"/>
        <v/>
      </c>
      <c r="W24" s="17"/>
      <c r="X24" s="18"/>
      <c r="Y24" s="15"/>
      <c r="Z24" s="16" t="str">
        <f t="shared" si="2"/>
        <v xml:space="preserve"> </v>
      </c>
      <c r="AA24" s="136"/>
      <c r="AB24" s="136"/>
      <c r="AC24" s="136"/>
      <c r="AD24" s="136"/>
      <c r="AE24" s="136"/>
      <c r="AF24" s="136"/>
      <c r="AG24" s="136"/>
      <c r="AH24" s="136"/>
      <c r="AI24" s="136"/>
      <c r="AJ24" s="136"/>
      <c r="AK24" s="136"/>
      <c r="AL24" s="136"/>
      <c r="AM24" s="136"/>
      <c r="AN24" s="136"/>
      <c r="AO24" s="136"/>
      <c r="AP24" s="136"/>
      <c r="AQ24" s="136"/>
      <c r="AR24" s="136"/>
      <c r="AS24" s="136"/>
      <c r="AT24" s="136"/>
    </row>
    <row r="25" spans="1:46" ht="18" customHeight="1">
      <c r="A25" s="199" t="s">
        <v>130</v>
      </c>
      <c r="B25" s="199">
        <v>1335</v>
      </c>
      <c r="C25" s="196">
        <v>0</v>
      </c>
      <c r="D25" s="18">
        <v>0</v>
      </c>
      <c r="E25" s="15"/>
      <c r="F25" s="16"/>
      <c r="G25" s="17"/>
      <c r="H25" s="18"/>
      <c r="I25" s="15"/>
      <c r="J25" s="16"/>
      <c r="K25" s="17"/>
      <c r="L25" s="18"/>
      <c r="M25" s="15"/>
      <c r="N25" s="15"/>
      <c r="O25" s="17"/>
      <c r="P25" s="18"/>
      <c r="Q25" s="15"/>
      <c r="R25" s="15" t="str">
        <f t="shared" si="0"/>
        <v/>
      </c>
      <c r="S25" s="17"/>
      <c r="T25" s="18"/>
      <c r="U25" s="15"/>
      <c r="V25" s="15" t="str">
        <f t="shared" si="1"/>
        <v/>
      </c>
      <c r="W25" s="17"/>
      <c r="X25" s="18"/>
      <c r="Y25" s="15"/>
      <c r="Z25" s="16" t="str">
        <f t="shared" si="2"/>
        <v xml:space="preserve"> </v>
      </c>
      <c r="AA25" s="136"/>
      <c r="AB25" s="136"/>
      <c r="AC25" s="136"/>
      <c r="AD25" s="136"/>
      <c r="AE25" s="136"/>
      <c r="AF25" s="136"/>
      <c r="AG25" s="136"/>
      <c r="AH25" s="136"/>
      <c r="AI25" s="136"/>
      <c r="AJ25" s="136"/>
      <c r="AK25" s="136"/>
      <c r="AL25" s="136"/>
      <c r="AM25" s="136"/>
      <c r="AN25" s="136"/>
      <c r="AO25" s="136"/>
      <c r="AP25" s="136"/>
      <c r="AQ25" s="136"/>
      <c r="AR25" s="136"/>
      <c r="AS25" s="136"/>
      <c r="AT25" s="136"/>
    </row>
    <row r="26" spans="1:46" ht="18" customHeight="1">
      <c r="A26" s="199" t="s">
        <v>131</v>
      </c>
      <c r="B26" s="199">
        <v>1335</v>
      </c>
      <c r="C26" s="196">
        <v>0</v>
      </c>
      <c r="D26" s="18">
        <v>0</v>
      </c>
      <c r="E26" s="15"/>
      <c r="F26" s="16" t="str">
        <f t="shared" ref="F26" si="3">IF(C26=0," ",E26/C26)</f>
        <v xml:space="preserve"> </v>
      </c>
      <c r="G26" s="17"/>
      <c r="H26" s="18"/>
      <c r="I26" s="15"/>
      <c r="J26" s="16" t="str">
        <f t="shared" ref="J26" si="4">IF(G26=0," ",I26/G26)</f>
        <v xml:space="preserve"> </v>
      </c>
      <c r="K26" s="17"/>
      <c r="L26" s="18"/>
      <c r="M26" s="15"/>
      <c r="N26" s="15" t="str">
        <f t="shared" ref="N26" si="5">IF(K26=0,"",M26/K26)</f>
        <v/>
      </c>
      <c r="O26" s="17"/>
      <c r="P26" s="18"/>
      <c r="Q26" s="15"/>
      <c r="R26" s="15" t="str">
        <f t="shared" si="0"/>
        <v/>
      </c>
      <c r="S26" s="17"/>
      <c r="T26" s="18"/>
      <c r="U26" s="15"/>
      <c r="V26" s="15" t="str">
        <f t="shared" si="1"/>
        <v/>
      </c>
      <c r="W26" s="17"/>
      <c r="X26" s="18"/>
      <c r="Y26" s="15"/>
      <c r="Z26" s="16" t="str">
        <f t="shared" si="2"/>
        <v xml:space="preserve"> </v>
      </c>
      <c r="AA26" s="136"/>
      <c r="AB26" s="136"/>
      <c r="AC26" s="136"/>
      <c r="AD26" s="136"/>
      <c r="AE26" s="136"/>
      <c r="AF26" s="136"/>
      <c r="AG26" s="136"/>
      <c r="AH26" s="136"/>
      <c r="AI26" s="136"/>
      <c r="AJ26" s="136"/>
      <c r="AK26" s="136"/>
      <c r="AL26" s="136"/>
      <c r="AM26" s="136"/>
      <c r="AN26" s="136"/>
      <c r="AO26" s="136"/>
      <c r="AP26" s="136"/>
      <c r="AQ26" s="136"/>
      <c r="AR26" s="136"/>
      <c r="AS26" s="136"/>
      <c r="AT26" s="136"/>
    </row>
    <row r="27" spans="1:46" ht="18" customHeight="1">
      <c r="A27" s="190" t="s">
        <v>132</v>
      </c>
      <c r="B27" s="191"/>
      <c r="C27" s="26">
        <f t="shared" ref="C27:Z27" si="6">IF(SUM(C15:C26)=0,0,SUM(C15:C26))</f>
        <v>219.69</v>
      </c>
      <c r="D27" s="73">
        <f t="shared" si="6"/>
        <v>138256</v>
      </c>
      <c r="E27" s="27">
        <f t="shared" si="6"/>
        <v>3475</v>
      </c>
      <c r="F27" s="27">
        <f t="shared" si="6"/>
        <v>0</v>
      </c>
      <c r="G27" s="28">
        <f t="shared" si="6"/>
        <v>0</v>
      </c>
      <c r="H27" s="29">
        <f t="shared" si="6"/>
        <v>0</v>
      </c>
      <c r="I27" s="28">
        <f t="shared" si="6"/>
        <v>0</v>
      </c>
      <c r="J27" s="28">
        <f t="shared" si="6"/>
        <v>0</v>
      </c>
      <c r="K27" s="26">
        <f t="shared" si="6"/>
        <v>0</v>
      </c>
      <c r="L27" s="30">
        <f t="shared" si="6"/>
        <v>0</v>
      </c>
      <c r="M27" s="26">
        <f t="shared" si="6"/>
        <v>0</v>
      </c>
      <c r="N27" s="26">
        <f t="shared" si="6"/>
        <v>0</v>
      </c>
      <c r="O27" s="31">
        <f t="shared" si="6"/>
        <v>0</v>
      </c>
      <c r="P27" s="30">
        <f t="shared" si="6"/>
        <v>0</v>
      </c>
      <c r="Q27" s="26">
        <f t="shared" si="6"/>
        <v>0</v>
      </c>
      <c r="R27" s="26">
        <f t="shared" si="6"/>
        <v>0</v>
      </c>
      <c r="S27" s="31">
        <f t="shared" si="6"/>
        <v>0</v>
      </c>
      <c r="T27" s="30">
        <f t="shared" si="6"/>
        <v>0</v>
      </c>
      <c r="U27" s="26">
        <f t="shared" si="6"/>
        <v>0</v>
      </c>
      <c r="V27" s="26">
        <f t="shared" si="6"/>
        <v>0</v>
      </c>
      <c r="W27" s="28">
        <f t="shared" si="6"/>
        <v>0</v>
      </c>
      <c r="X27" s="29">
        <f t="shared" si="6"/>
        <v>0</v>
      </c>
      <c r="Y27" s="28">
        <f t="shared" si="6"/>
        <v>0</v>
      </c>
      <c r="Z27" s="28">
        <f t="shared" si="6"/>
        <v>0</v>
      </c>
      <c r="AA27" s="157"/>
      <c r="AB27" s="157"/>
      <c r="AC27" s="157"/>
      <c r="AD27" s="157"/>
      <c r="AE27" s="157"/>
      <c r="AF27" s="157"/>
      <c r="AG27" s="157"/>
      <c r="AH27" s="157"/>
      <c r="AI27" s="157"/>
      <c r="AJ27" s="157"/>
      <c r="AK27" s="157"/>
      <c r="AL27" s="157"/>
      <c r="AM27" s="157"/>
      <c r="AN27" s="157"/>
      <c r="AO27" s="157"/>
      <c r="AP27" s="157"/>
      <c r="AQ27" s="157"/>
      <c r="AR27" s="157"/>
      <c r="AS27" s="157"/>
      <c r="AT27" s="157"/>
    </row>
    <row r="28" spans="1:46" ht="18" customHeight="1">
      <c r="A28" s="24" t="s">
        <v>133</v>
      </c>
      <c r="B28" s="32">
        <f t="shared" ref="B28:F28" si="7">IF(SUM(B15:B26)&gt;0,AVERAGE(B15:B26),0)</f>
        <v>1335</v>
      </c>
      <c r="C28" s="32">
        <f t="shared" si="7"/>
        <v>18.307500000000001</v>
      </c>
      <c r="D28" s="32">
        <f t="shared" si="7"/>
        <v>11521.333333333334</v>
      </c>
      <c r="E28" s="32">
        <f t="shared" si="7"/>
        <v>579.16666666666663</v>
      </c>
      <c r="F28" s="32">
        <f t="shared" si="7"/>
        <v>0</v>
      </c>
      <c r="G28" s="33">
        <f t="shared" ref="G28:J28" si="8">IF(G27=0,0,AVERAGE(G15:G26))</f>
        <v>0</v>
      </c>
      <c r="H28" s="33">
        <f t="shared" si="8"/>
        <v>0</v>
      </c>
      <c r="I28" s="33">
        <f t="shared" si="8"/>
        <v>0</v>
      </c>
      <c r="J28" s="33">
        <f t="shared" si="8"/>
        <v>0</v>
      </c>
      <c r="K28" s="32">
        <f t="shared" ref="K28:V28" si="9">IF(SUM(K15:K26)&gt;0,AVERAGE(K15:K26),0)</f>
        <v>0</v>
      </c>
      <c r="L28" s="32">
        <f t="shared" si="9"/>
        <v>0</v>
      </c>
      <c r="M28" s="32">
        <f t="shared" si="9"/>
        <v>0</v>
      </c>
      <c r="N28" s="32">
        <f t="shared" si="9"/>
        <v>0</v>
      </c>
      <c r="O28" s="34">
        <f t="shared" si="9"/>
        <v>0</v>
      </c>
      <c r="P28" s="32">
        <f t="shared" si="9"/>
        <v>0</v>
      </c>
      <c r="Q28" s="32">
        <f t="shared" si="9"/>
        <v>0</v>
      </c>
      <c r="R28" s="32">
        <f t="shared" si="9"/>
        <v>0</v>
      </c>
      <c r="S28" s="34">
        <f t="shared" si="9"/>
        <v>0</v>
      </c>
      <c r="T28" s="32">
        <f t="shared" si="9"/>
        <v>0</v>
      </c>
      <c r="U28" s="32">
        <f t="shared" si="9"/>
        <v>0</v>
      </c>
      <c r="V28" s="32">
        <f t="shared" si="9"/>
        <v>0</v>
      </c>
      <c r="W28" s="33">
        <f t="shared" ref="W28:Z28" si="10">IF(W27=0,0,AVERAGE(W15:W26))</f>
        <v>0</v>
      </c>
      <c r="X28" s="33">
        <f t="shared" si="10"/>
        <v>0</v>
      </c>
      <c r="Y28" s="33">
        <f t="shared" si="10"/>
        <v>0</v>
      </c>
      <c r="Z28" s="33">
        <f t="shared" si="10"/>
        <v>0</v>
      </c>
      <c r="AA28" s="157"/>
      <c r="AB28" s="157"/>
      <c r="AC28" s="157"/>
      <c r="AD28" s="157"/>
      <c r="AE28" s="157"/>
      <c r="AF28" s="157"/>
      <c r="AG28" s="157"/>
      <c r="AH28" s="157"/>
      <c r="AI28" s="157"/>
      <c r="AJ28" s="157"/>
      <c r="AK28" s="157"/>
      <c r="AL28" s="157"/>
      <c r="AM28" s="157"/>
      <c r="AN28" s="157"/>
      <c r="AO28" s="157"/>
      <c r="AP28" s="157"/>
      <c r="AQ28" s="157"/>
      <c r="AR28" s="157"/>
      <c r="AS28" s="157"/>
      <c r="AT28" s="157"/>
    </row>
    <row r="29" spans="1:46" ht="18" customHeight="1">
      <c r="A29" s="165"/>
      <c r="B29" s="165"/>
      <c r="C29" s="157"/>
      <c r="D29" s="166"/>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row>
    <row r="30" spans="1:46" ht="15.75" customHeight="1">
      <c r="A30" s="224" t="s">
        <v>134</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120"/>
      <c r="AK30" s="120"/>
      <c r="AL30" s="120"/>
      <c r="AM30" s="120"/>
      <c r="AN30" s="120"/>
      <c r="AO30" s="120"/>
      <c r="AP30" s="120"/>
      <c r="AQ30" s="120"/>
      <c r="AR30" s="120"/>
      <c r="AS30" s="120"/>
      <c r="AT30" s="120"/>
    </row>
    <row r="31" spans="1:46" ht="15.75" customHeight="1">
      <c r="A31" s="167"/>
      <c r="B31" s="167"/>
      <c r="C31" s="167"/>
      <c r="D31" s="168"/>
      <c r="E31" s="167"/>
      <c r="F31" s="167"/>
      <c r="G31" s="167"/>
      <c r="H31" s="167"/>
      <c r="I31" s="167"/>
      <c r="J31" s="167"/>
      <c r="K31" s="167"/>
      <c r="L31" s="167"/>
      <c r="M31" s="167"/>
      <c r="N31" s="167"/>
      <c r="O31" s="167"/>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row>
    <row r="32" spans="1:46" ht="15.75" customHeight="1">
      <c r="A32" s="167"/>
      <c r="B32" s="167"/>
      <c r="C32" s="167"/>
      <c r="D32" s="168"/>
      <c r="E32" s="167"/>
      <c r="F32" s="167"/>
      <c r="G32" s="167"/>
      <c r="H32" s="167"/>
      <c r="I32" s="167"/>
      <c r="J32" s="167"/>
      <c r="K32" s="167"/>
      <c r="L32" s="167"/>
      <c r="M32" s="167"/>
      <c r="N32" s="167"/>
      <c r="O32" s="167"/>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row>
    <row r="33" spans="1:46" ht="36.75" customHeight="1">
      <c r="A33" s="35" t="s">
        <v>107</v>
      </c>
      <c r="B33" s="36"/>
      <c r="C33" s="232" t="s">
        <v>135</v>
      </c>
      <c r="D33" s="254"/>
      <c r="E33" s="233" t="s">
        <v>136</v>
      </c>
      <c r="F33" s="254"/>
      <c r="G33" s="238" t="s">
        <v>137</v>
      </c>
      <c r="H33" s="254"/>
      <c r="I33" s="232" t="s">
        <v>138</v>
      </c>
      <c r="J33" s="254"/>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row>
    <row r="34" spans="1:46" ht="15.75" customHeight="1">
      <c r="A34" s="35" t="s">
        <v>114</v>
      </c>
      <c r="B34" s="35" t="s">
        <v>115</v>
      </c>
      <c r="C34" s="35" t="s">
        <v>116</v>
      </c>
      <c r="D34" s="37" t="s">
        <v>139</v>
      </c>
      <c r="E34" s="38" t="s">
        <v>116</v>
      </c>
      <c r="F34" s="38" t="s">
        <v>139</v>
      </c>
      <c r="G34" s="75" t="s">
        <v>116</v>
      </c>
      <c r="H34" s="75" t="s">
        <v>139</v>
      </c>
      <c r="I34" s="40" t="s">
        <v>116</v>
      </c>
      <c r="J34" s="35" t="s">
        <v>139</v>
      </c>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row>
    <row r="35" spans="1:46" ht="18" customHeight="1">
      <c r="A35" s="12" t="s">
        <v>120</v>
      </c>
      <c r="B35" s="12"/>
      <c r="C35" s="76"/>
      <c r="D35" s="77"/>
      <c r="E35" s="41"/>
      <c r="F35" s="42"/>
      <c r="G35" s="41"/>
      <c r="H35" s="42"/>
      <c r="I35" s="41"/>
      <c r="J35" s="42"/>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row>
    <row r="36" spans="1:46" ht="18" customHeight="1">
      <c r="A36" s="19" t="s">
        <v>121</v>
      </c>
      <c r="B36" s="19"/>
      <c r="C36" s="78"/>
      <c r="D36" s="79"/>
      <c r="E36" s="41"/>
      <c r="F36" s="42"/>
      <c r="G36" s="15"/>
      <c r="H36" s="18"/>
      <c r="I36" s="15"/>
      <c r="J36" s="18"/>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row>
    <row r="37" spans="1:46" ht="18" customHeight="1">
      <c r="A37" s="19" t="s">
        <v>122</v>
      </c>
      <c r="B37" s="19"/>
      <c r="C37" s="78"/>
      <c r="D37" s="79"/>
      <c r="E37" s="41"/>
      <c r="F37" s="42"/>
      <c r="G37" s="15"/>
      <c r="H37" s="18"/>
      <c r="I37" s="15"/>
      <c r="J37" s="18"/>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row>
    <row r="38" spans="1:46" ht="18" customHeight="1">
      <c r="A38" s="19" t="s">
        <v>123</v>
      </c>
      <c r="B38" s="19"/>
      <c r="C38" s="78"/>
      <c r="D38" s="79"/>
      <c r="E38" s="41"/>
      <c r="F38" s="42"/>
      <c r="G38" s="15"/>
      <c r="H38" s="18"/>
      <c r="I38" s="15"/>
      <c r="J38" s="18"/>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row>
    <row r="39" spans="1:46" ht="18" customHeight="1">
      <c r="A39" s="19" t="s">
        <v>124</v>
      </c>
      <c r="B39" s="19"/>
      <c r="C39" s="78"/>
      <c r="D39" s="79"/>
      <c r="E39" s="41"/>
      <c r="F39" s="42"/>
      <c r="G39" s="15"/>
      <c r="H39" s="18"/>
      <c r="I39" s="15"/>
      <c r="J39" s="18"/>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row>
    <row r="40" spans="1:46" ht="18" customHeight="1">
      <c r="A40" s="19" t="s">
        <v>125</v>
      </c>
      <c r="B40" s="19"/>
      <c r="C40" s="78"/>
      <c r="D40" s="79"/>
      <c r="E40" s="41"/>
      <c r="F40" s="42"/>
      <c r="G40" s="15"/>
      <c r="H40" s="18"/>
      <c r="I40" s="15"/>
      <c r="J40" s="18"/>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row>
    <row r="41" spans="1:46" ht="18" customHeight="1">
      <c r="A41" s="12" t="s">
        <v>126</v>
      </c>
      <c r="B41" s="12"/>
      <c r="C41" s="78"/>
      <c r="D41" s="79"/>
      <c r="E41" s="41"/>
      <c r="F41" s="42"/>
      <c r="G41" s="15"/>
      <c r="H41" s="18"/>
      <c r="I41" s="15"/>
      <c r="J41" s="18"/>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row>
    <row r="42" spans="1:46" ht="18" customHeight="1">
      <c r="A42" s="19" t="s">
        <v>127</v>
      </c>
      <c r="B42" s="19"/>
      <c r="C42" s="78"/>
      <c r="D42" s="79"/>
      <c r="E42" s="41"/>
      <c r="F42" s="42"/>
      <c r="G42" s="15"/>
      <c r="H42" s="18"/>
      <c r="I42" s="15"/>
      <c r="J42" s="18"/>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row>
    <row r="43" spans="1:46" ht="18" customHeight="1">
      <c r="A43" s="12" t="s">
        <v>128</v>
      </c>
      <c r="B43" s="12"/>
      <c r="C43" s="78"/>
      <c r="D43" s="79"/>
      <c r="E43" s="41"/>
      <c r="F43" s="42"/>
      <c r="G43" s="15"/>
      <c r="H43" s="18"/>
      <c r="I43" s="15"/>
      <c r="J43" s="18"/>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row>
    <row r="44" spans="1:46" ht="18" customHeight="1">
      <c r="A44" s="19" t="s">
        <v>129</v>
      </c>
      <c r="B44" s="19"/>
      <c r="C44" s="78"/>
      <c r="D44" s="79"/>
      <c r="E44" s="41"/>
      <c r="F44" s="42"/>
      <c r="G44" s="15"/>
      <c r="H44" s="18"/>
      <c r="I44" s="15"/>
      <c r="J44" s="18"/>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row>
    <row r="45" spans="1:46" ht="18" customHeight="1">
      <c r="A45" s="12" t="s">
        <v>130</v>
      </c>
      <c r="B45" s="12"/>
      <c r="C45" s="78"/>
      <c r="D45" s="79"/>
      <c r="E45" s="41"/>
      <c r="F45" s="42"/>
      <c r="G45" s="15"/>
      <c r="H45" s="18"/>
      <c r="I45" s="15"/>
      <c r="J45" s="18"/>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row>
    <row r="46" spans="1:46" ht="18" customHeight="1">
      <c r="A46" s="19" t="s">
        <v>131</v>
      </c>
      <c r="B46" s="19"/>
      <c r="C46" s="78"/>
      <c r="D46" s="18"/>
      <c r="E46" s="41"/>
      <c r="F46" s="42"/>
      <c r="G46" s="15"/>
      <c r="H46" s="18"/>
      <c r="I46" s="15"/>
      <c r="J46" s="18"/>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row>
    <row r="47" spans="1:46" ht="18" customHeight="1">
      <c r="A47" s="43" t="s">
        <v>132</v>
      </c>
      <c r="B47" s="43"/>
      <c r="C47" s="44">
        <f t="shared" ref="C47:J47" si="11">IF(SUM(C35:C46)=0,0,SUM(C35:C46))</f>
        <v>0</v>
      </c>
      <c r="D47" s="37">
        <f t="shared" si="11"/>
        <v>0</v>
      </c>
      <c r="E47" s="38">
        <f t="shared" si="11"/>
        <v>0</v>
      </c>
      <c r="F47" s="45">
        <f t="shared" si="11"/>
        <v>0</v>
      </c>
      <c r="G47" s="75">
        <f t="shared" si="11"/>
        <v>0</v>
      </c>
      <c r="H47" s="80">
        <f t="shared" si="11"/>
        <v>0</v>
      </c>
      <c r="I47" s="46">
        <f t="shared" si="11"/>
        <v>0</v>
      </c>
      <c r="J47" s="47">
        <f t="shared" si="11"/>
        <v>0</v>
      </c>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1:46" ht="18" customHeight="1">
      <c r="A48" s="43" t="s">
        <v>140</v>
      </c>
      <c r="B48" s="43"/>
      <c r="C48" s="44">
        <f t="shared" ref="C48:J48" si="12">IF(SUM(C35:C46)&gt;0,AVERAGE(C35:C46),0)</f>
        <v>0</v>
      </c>
      <c r="D48" s="44">
        <f t="shared" si="12"/>
        <v>0</v>
      </c>
      <c r="E48" s="44">
        <f t="shared" si="12"/>
        <v>0</v>
      </c>
      <c r="F48" s="44">
        <f t="shared" si="12"/>
        <v>0</v>
      </c>
      <c r="G48" s="44">
        <f t="shared" si="12"/>
        <v>0</v>
      </c>
      <c r="H48" s="44">
        <f t="shared" si="12"/>
        <v>0</v>
      </c>
      <c r="I48" s="44">
        <f t="shared" si="12"/>
        <v>0</v>
      </c>
      <c r="J48" s="44">
        <f t="shared" si="12"/>
        <v>0</v>
      </c>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spans="1:46" ht="18" customHeight="1">
      <c r="A49" s="145"/>
      <c r="B49" s="145"/>
      <c r="C49" s="120"/>
      <c r="D49" s="162"/>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spans="1:46" ht="15.75" customHeight="1">
      <c r="A50" s="224" t="s">
        <v>141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row>
    <row r="51" spans="1:46" ht="15.75" customHeight="1">
      <c r="A51" s="120"/>
      <c r="B51" s="120"/>
      <c r="C51" s="120"/>
      <c r="D51" s="162"/>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spans="1:46" ht="15.75" customHeight="1">
      <c r="A52" s="120"/>
      <c r="B52" s="120"/>
      <c r="C52" s="120"/>
      <c r="D52" s="162"/>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spans="1:46" ht="19.5" customHeight="1">
      <c r="A53" s="48" t="s">
        <v>107</v>
      </c>
      <c r="B53" s="171"/>
      <c r="C53" s="228" t="s">
        <v>108</v>
      </c>
      <c r="D53" s="259"/>
      <c r="E53" s="259"/>
      <c r="F53" s="260"/>
      <c r="G53" s="229" t="s">
        <v>142</v>
      </c>
      <c r="H53" s="259"/>
      <c r="I53" s="259"/>
      <c r="J53" s="260"/>
      <c r="K53" s="228" t="s">
        <v>110</v>
      </c>
      <c r="L53" s="259"/>
      <c r="M53" s="259"/>
      <c r="N53" s="260"/>
      <c r="O53" s="229" t="s">
        <v>143</v>
      </c>
      <c r="P53" s="259"/>
      <c r="Q53" s="259"/>
      <c r="R53" s="260"/>
      <c r="S53" s="228" t="s">
        <v>144</v>
      </c>
      <c r="T53" s="259"/>
      <c r="U53" s="259"/>
      <c r="V53" s="260"/>
      <c r="W53" s="230" t="s">
        <v>145</v>
      </c>
      <c r="X53" s="259"/>
      <c r="Y53" s="259"/>
      <c r="Z53" s="259"/>
      <c r="AA53" s="163"/>
      <c r="AB53" s="163"/>
      <c r="AC53" s="163"/>
      <c r="AD53" s="163"/>
      <c r="AE53" s="163"/>
      <c r="AF53" s="163"/>
      <c r="AG53" s="163"/>
      <c r="AH53" s="163"/>
      <c r="AI53" s="163"/>
      <c r="AJ53" s="163"/>
      <c r="AK53" s="163"/>
      <c r="AL53" s="163"/>
      <c r="AM53" s="163"/>
      <c r="AN53" s="163"/>
      <c r="AO53" s="163"/>
      <c r="AP53" s="163"/>
      <c r="AQ53" s="163"/>
      <c r="AR53" s="163"/>
      <c r="AS53" s="163"/>
      <c r="AT53" s="163"/>
    </row>
    <row r="54" spans="1:46" ht="15.75" customHeight="1">
      <c r="A54" s="49" t="s">
        <v>146</v>
      </c>
      <c r="B54" s="50" t="s">
        <v>115</v>
      </c>
      <c r="C54" s="51" t="s">
        <v>116</v>
      </c>
      <c r="D54" s="52" t="s">
        <v>139</v>
      </c>
      <c r="E54" s="53" t="s">
        <v>118</v>
      </c>
      <c r="F54" s="53" t="s">
        <v>147</v>
      </c>
      <c r="G54" s="54" t="s">
        <v>148</v>
      </c>
      <c r="H54" s="55" t="s">
        <v>149</v>
      </c>
      <c r="I54" s="55" t="s">
        <v>118</v>
      </c>
      <c r="J54" s="55" t="s">
        <v>147</v>
      </c>
      <c r="K54" s="51" t="s">
        <v>116</v>
      </c>
      <c r="L54" s="53" t="s">
        <v>139</v>
      </c>
      <c r="M54" s="53" t="s">
        <v>118</v>
      </c>
      <c r="N54" s="53" t="s">
        <v>147</v>
      </c>
      <c r="O54" s="54" t="s">
        <v>150</v>
      </c>
      <c r="P54" s="55" t="s">
        <v>149</v>
      </c>
      <c r="Q54" s="55" t="s">
        <v>118</v>
      </c>
      <c r="R54" s="55" t="s">
        <v>147</v>
      </c>
      <c r="S54" s="51" t="s">
        <v>116</v>
      </c>
      <c r="T54" s="53" t="s">
        <v>139</v>
      </c>
      <c r="U54" s="53" t="s">
        <v>118</v>
      </c>
      <c r="V54" s="53" t="s">
        <v>147</v>
      </c>
      <c r="W54" s="8" t="s">
        <v>116</v>
      </c>
      <c r="X54" s="10" t="s">
        <v>139</v>
      </c>
      <c r="Y54" s="10" t="s">
        <v>118</v>
      </c>
      <c r="Z54" s="10" t="s">
        <v>147</v>
      </c>
      <c r="AA54" s="163"/>
      <c r="AB54" s="163"/>
      <c r="AC54" s="163"/>
      <c r="AD54" s="163"/>
      <c r="AE54" s="163"/>
      <c r="AF54" s="163"/>
      <c r="AG54" s="163"/>
      <c r="AH54" s="163"/>
      <c r="AI54" s="163"/>
      <c r="AJ54" s="163"/>
      <c r="AK54" s="163"/>
      <c r="AL54" s="163"/>
      <c r="AM54" s="163"/>
      <c r="AN54" s="163"/>
      <c r="AO54" s="163"/>
      <c r="AP54" s="163"/>
      <c r="AQ54" s="163"/>
      <c r="AR54" s="163"/>
      <c r="AS54" s="163"/>
      <c r="AT54" s="163"/>
    </row>
    <row r="55" spans="1:46" ht="18" customHeight="1">
      <c r="A55" s="56" t="s">
        <v>151</v>
      </c>
      <c r="B55" s="57"/>
      <c r="C55" s="58">
        <f t="shared" ref="C55:D55" si="13">+C27</f>
        <v>219.69</v>
      </c>
      <c r="D55" s="18">
        <f t="shared" si="13"/>
        <v>138256</v>
      </c>
      <c r="E55" s="16">
        <f>E27</f>
        <v>3475</v>
      </c>
      <c r="F55" s="16">
        <f>F28</f>
        <v>0</v>
      </c>
      <c r="G55" s="58">
        <f>+G27+W27</f>
        <v>0</v>
      </c>
      <c r="H55" s="18">
        <f t="shared" ref="H55:I55" si="14">H27+X27</f>
        <v>0</v>
      </c>
      <c r="I55" s="16">
        <f t="shared" si="14"/>
        <v>0</v>
      </c>
      <c r="J55" s="16">
        <f>AVERAGE(J28,Z28)</f>
        <v>0</v>
      </c>
      <c r="K55" s="58">
        <f>+K27</f>
        <v>0</v>
      </c>
      <c r="L55" s="18">
        <f t="shared" ref="L55:M55" si="15">L27</f>
        <v>0</v>
      </c>
      <c r="M55" s="16">
        <f t="shared" si="15"/>
        <v>0</v>
      </c>
      <c r="N55" s="16">
        <f>N28</f>
        <v>0</v>
      </c>
      <c r="O55" s="58">
        <f>+O27</f>
        <v>0</v>
      </c>
      <c r="P55" s="18">
        <f t="shared" ref="P55:Q55" si="16">P27</f>
        <v>0</v>
      </c>
      <c r="Q55" s="16">
        <f t="shared" si="16"/>
        <v>0</v>
      </c>
      <c r="R55" s="16">
        <f>R28</f>
        <v>0</v>
      </c>
      <c r="S55" s="59">
        <f>+S27</f>
        <v>0</v>
      </c>
      <c r="T55" s="18">
        <f t="shared" ref="T55:U55" si="17">T27</f>
        <v>0</v>
      </c>
      <c r="U55" s="16">
        <f t="shared" si="17"/>
        <v>0</v>
      </c>
      <c r="V55" s="16">
        <f>V28</f>
        <v>0</v>
      </c>
      <c r="W55" s="60" t="s">
        <v>152</v>
      </c>
      <c r="X55" s="61" t="s">
        <v>152</v>
      </c>
      <c r="Y55" s="62" t="s">
        <v>152</v>
      </c>
      <c r="Z55" s="62" t="s">
        <v>152</v>
      </c>
      <c r="AA55" s="163"/>
      <c r="AB55" s="163"/>
      <c r="AC55" s="163"/>
      <c r="AD55" s="163"/>
      <c r="AE55" s="163"/>
      <c r="AF55" s="163"/>
      <c r="AG55" s="163"/>
      <c r="AH55" s="163"/>
      <c r="AI55" s="163"/>
      <c r="AJ55" s="163"/>
      <c r="AK55" s="163"/>
      <c r="AL55" s="163"/>
      <c r="AM55" s="163"/>
      <c r="AN55" s="163"/>
      <c r="AO55" s="163"/>
      <c r="AP55" s="163"/>
      <c r="AQ55" s="163"/>
      <c r="AR55" s="163"/>
      <c r="AS55" s="163"/>
      <c r="AT55" s="163"/>
    </row>
    <row r="56" spans="1:46" ht="18" customHeight="1">
      <c r="A56" s="56" t="s">
        <v>153</v>
      </c>
      <c r="B56" s="57"/>
      <c r="C56" s="58">
        <f t="shared" ref="C56:D56" si="18">C47</f>
        <v>0</v>
      </c>
      <c r="D56" s="18">
        <f t="shared" si="18"/>
        <v>0</v>
      </c>
      <c r="E56" s="63" t="s">
        <v>154</v>
      </c>
      <c r="F56" s="63" t="s">
        <v>155</v>
      </c>
      <c r="G56" s="58">
        <f t="shared" ref="G56:H56" si="19">+E47</f>
        <v>0</v>
      </c>
      <c r="H56" s="18">
        <f t="shared" si="19"/>
        <v>0</v>
      </c>
      <c r="I56" s="16" t="s">
        <v>156</v>
      </c>
      <c r="J56" s="16" t="s">
        <v>155</v>
      </c>
      <c r="K56" s="58">
        <f t="shared" ref="K56:L56" si="20">G47</f>
        <v>0</v>
      </c>
      <c r="L56" s="64">
        <f t="shared" si="20"/>
        <v>0</v>
      </c>
      <c r="M56" s="16" t="s">
        <v>155</v>
      </c>
      <c r="N56" s="16" t="s">
        <v>155</v>
      </c>
      <c r="O56" s="58" t="s">
        <v>152</v>
      </c>
      <c r="P56" s="18" t="s">
        <v>155</v>
      </c>
      <c r="Q56" s="16" t="s">
        <v>155</v>
      </c>
      <c r="R56" s="16" t="s">
        <v>155</v>
      </c>
      <c r="S56" s="59" t="s">
        <v>152</v>
      </c>
      <c r="T56" s="18" t="s">
        <v>155</v>
      </c>
      <c r="U56" s="16" t="s">
        <v>155</v>
      </c>
      <c r="V56" s="16" t="s">
        <v>155</v>
      </c>
      <c r="W56" s="60">
        <f t="shared" ref="W56:X56" si="21">+I47</f>
        <v>0</v>
      </c>
      <c r="X56" s="61">
        <f t="shared" si="21"/>
        <v>0</v>
      </c>
      <c r="Y56" s="62" t="s">
        <v>152</v>
      </c>
      <c r="Z56" s="62" t="s">
        <v>152</v>
      </c>
      <c r="AA56" s="163"/>
      <c r="AB56" s="163"/>
      <c r="AC56" s="163"/>
      <c r="AD56" s="163"/>
      <c r="AE56" s="163"/>
      <c r="AF56" s="163"/>
      <c r="AG56" s="163"/>
      <c r="AH56" s="163"/>
      <c r="AI56" s="163"/>
      <c r="AJ56" s="163"/>
      <c r="AK56" s="163"/>
      <c r="AL56" s="163"/>
      <c r="AM56" s="163"/>
      <c r="AN56" s="163"/>
      <c r="AO56" s="163"/>
      <c r="AP56" s="163"/>
      <c r="AQ56" s="163"/>
      <c r="AR56" s="163"/>
      <c r="AS56" s="163"/>
      <c r="AT56" s="163"/>
    </row>
    <row r="57" spans="1:46" ht="18" customHeight="1">
      <c r="A57" s="56" t="s">
        <v>157</v>
      </c>
      <c r="B57" s="57"/>
      <c r="C57" s="65">
        <f t="shared" ref="C57:E57" si="22">SUM(C55:C56)</f>
        <v>219.69</v>
      </c>
      <c r="D57" s="66">
        <f t="shared" si="22"/>
        <v>138256</v>
      </c>
      <c r="E57" s="67">
        <f t="shared" si="22"/>
        <v>3475</v>
      </c>
      <c r="F57" s="67" t="s">
        <v>155</v>
      </c>
      <c r="G57" s="68">
        <f t="shared" ref="G57:I57" si="23">SUM(G55:G56)</f>
        <v>0</v>
      </c>
      <c r="H57" s="69">
        <f t="shared" si="23"/>
        <v>0</v>
      </c>
      <c r="I57" s="70">
        <f t="shared" si="23"/>
        <v>0</v>
      </c>
      <c r="J57" s="70" t="s">
        <v>155</v>
      </c>
      <c r="K57" s="65">
        <f t="shared" ref="K57:M57" si="24">SUM(K55:K56)</f>
        <v>0</v>
      </c>
      <c r="L57" s="66">
        <f t="shared" si="24"/>
        <v>0</v>
      </c>
      <c r="M57" s="67">
        <f t="shared" si="24"/>
        <v>0</v>
      </c>
      <c r="N57" s="67" t="s">
        <v>155</v>
      </c>
      <c r="O57" s="68">
        <f t="shared" ref="O57:Q57" si="25">SUM(O55:O56)</f>
        <v>0</v>
      </c>
      <c r="P57" s="69">
        <f t="shared" si="25"/>
        <v>0</v>
      </c>
      <c r="Q57" s="68">
        <f t="shared" si="25"/>
        <v>0</v>
      </c>
      <c r="R57" s="70" t="s">
        <v>155</v>
      </c>
      <c r="S57" s="71" t="str">
        <f t="shared" ref="S57:U57" si="26">IF(SUM(S55:S56)=0,"",SUM(S55:S56))</f>
        <v/>
      </c>
      <c r="T57" s="72" t="str">
        <f t="shared" si="26"/>
        <v/>
      </c>
      <c r="U57" s="67" t="str">
        <f t="shared" si="26"/>
        <v/>
      </c>
      <c r="V57" s="67" t="s">
        <v>155</v>
      </c>
      <c r="W57" s="26">
        <f t="shared" ref="W57:Z57" si="27">SUM(W55:W56)</f>
        <v>0</v>
      </c>
      <c r="X57" s="73">
        <f t="shared" si="27"/>
        <v>0</v>
      </c>
      <c r="Y57" s="27">
        <f t="shared" si="27"/>
        <v>0</v>
      </c>
      <c r="Z57" s="27">
        <f t="shared" si="27"/>
        <v>0</v>
      </c>
      <c r="AA57" s="163"/>
      <c r="AB57" s="163"/>
      <c r="AC57" s="163"/>
      <c r="AD57" s="163"/>
      <c r="AE57" s="163"/>
      <c r="AF57" s="163"/>
      <c r="AG57" s="163"/>
      <c r="AH57" s="163"/>
      <c r="AI57" s="163"/>
      <c r="AJ57" s="163"/>
      <c r="AK57" s="163"/>
      <c r="AL57" s="163"/>
      <c r="AM57" s="163"/>
      <c r="AN57" s="163"/>
      <c r="AO57" s="163"/>
      <c r="AP57" s="163"/>
      <c r="AQ57" s="163"/>
      <c r="AR57" s="163"/>
      <c r="AS57" s="163"/>
      <c r="AT57" s="163"/>
    </row>
    <row r="58" spans="1:46" ht="18" customHeight="1">
      <c r="A58" s="120" t="s">
        <v>158</v>
      </c>
      <c r="B58" s="120"/>
      <c r="C58" s="120"/>
      <c r="D58" s="162"/>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ht="18" customHeight="1">
      <c r="A59" s="120"/>
      <c r="B59" s="120"/>
      <c r="C59" s="120"/>
      <c r="D59" s="162"/>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8" customHeight="1">
      <c r="A60" s="120"/>
      <c r="B60" s="120"/>
      <c r="C60" s="120"/>
      <c r="D60" s="162"/>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9.5" customHeight="1">
      <c r="A61" s="224" t="s">
        <v>159</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155"/>
      <c r="AC61" s="155"/>
      <c r="AD61" s="155"/>
      <c r="AE61" s="155"/>
      <c r="AF61" s="155"/>
      <c r="AG61" s="155"/>
      <c r="AH61" s="155"/>
      <c r="AI61" s="172"/>
      <c r="AJ61" s="172"/>
      <c r="AK61" s="172"/>
      <c r="AL61" s="172"/>
      <c r="AM61" s="172"/>
      <c r="AN61" s="172"/>
      <c r="AO61" s="172"/>
      <c r="AP61" s="172"/>
      <c r="AQ61" s="172"/>
      <c r="AR61" s="172"/>
      <c r="AS61" s="120"/>
      <c r="AT61" s="120"/>
    </row>
    <row r="62" spans="1:46" ht="19.5" customHeight="1">
      <c r="A62" s="120"/>
      <c r="B62" s="120"/>
      <c r="C62" s="120"/>
      <c r="D62" s="162"/>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row>
    <row r="63" spans="1:46" ht="19.5" customHeight="1">
      <c r="A63" s="120"/>
      <c r="B63" s="120"/>
      <c r="C63" s="120"/>
      <c r="D63" s="162"/>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spans="1:46" ht="19.5" customHeight="1">
      <c r="A64" s="120"/>
      <c r="B64" s="120"/>
      <c r="C64" s="120"/>
      <c r="D64" s="162"/>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spans="1:46" ht="19.5" customHeight="1">
      <c r="A65" s="120"/>
      <c r="B65" s="120"/>
      <c r="C65" s="120"/>
      <c r="D65" s="162"/>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spans="1:46" ht="19.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spans="1:46" ht="19.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spans="1:46" ht="19.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spans="1:46" ht="19.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spans="1:46" ht="19.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spans="1:46" ht="19.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spans="1:46" ht="19.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spans="1:46" ht="19.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spans="1:46" ht="19.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spans="1:46" ht="19.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spans="1:46" ht="19.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spans="1:46" ht="19.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spans="1:46" ht="19.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spans="1:46" ht="19.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spans="1:46" ht="19.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spans="1:46" ht="19.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spans="1:46" ht="19.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spans="1:46" ht="19.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spans="1:46" ht="19.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spans="1:46" ht="19.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spans="1:46" ht="19.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spans="1:46" ht="19.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spans="1:46" ht="19.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spans="1:46" ht="19.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spans="1:46" ht="19.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spans="1:46" ht="19.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spans="1:46" ht="19.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spans="1:46" ht="19.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spans="1:46" ht="19.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spans="1:46" ht="19.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spans="1:46" ht="19.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spans="1:46" ht="19.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spans="1:46" ht="19.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spans="1:46" ht="19.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spans="1:46" ht="19.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spans="1:46" ht="19.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spans="1:46" ht="19.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spans="1:46" ht="19.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spans="1:46" ht="19.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spans="1:46" ht="19.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spans="1:46" ht="19.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spans="1:46" ht="19.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spans="1:46" ht="19.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spans="1:46" ht="19.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spans="1:46" ht="19.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spans="1:46" ht="19.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spans="1:46" ht="19.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spans="1:46" ht="19.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spans="1:46" ht="19.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spans="1:46" ht="19.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spans="1:46" ht="19.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spans="1:46" ht="19.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spans="1:46" ht="19.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spans="1:46" ht="19.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spans="1:46" ht="19.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spans="1:46" ht="19.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spans="1:46" ht="19.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spans="1:46" ht="19.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spans="1:46" ht="19.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spans="1:46" ht="19.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spans="1:46" ht="19.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spans="1:46" ht="19.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spans="1:46" ht="19.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spans="1:46" ht="19.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spans="1:46" ht="19.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spans="1:46" ht="19.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spans="1:46" ht="19.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spans="1:46" ht="19.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spans="1:46" ht="19.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spans="1:46" ht="19.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spans="1:46" ht="19.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spans="1:46" ht="19.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spans="1:46" ht="19.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spans="1:46" ht="19.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spans="1:46" ht="19.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spans="1:46" ht="19.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spans="1:46" ht="19.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spans="1:46" ht="19.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spans="1:46" ht="19.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spans="1:46" ht="19.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spans="1:46" ht="19.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spans="1:46" ht="19.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spans="1:46" ht="19.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spans="1:46" ht="19.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spans="1:46" ht="19.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spans="1:46" ht="19.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spans="1:46" ht="19.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spans="1:46" ht="19.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spans="1:46" ht="19.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spans="1:46" ht="19.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spans="1:46" ht="19.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spans="1:46" ht="19.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spans="1:46" ht="19.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spans="1:46" ht="19.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spans="1:46" ht="19.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spans="1:46" ht="19.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spans="1:46" ht="19.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spans="1:46" ht="19.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spans="1:46" ht="19.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spans="1:46" ht="19.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spans="1:46" ht="19.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spans="1:46" ht="19.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spans="1:46" ht="19.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spans="1:46" ht="19.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spans="1:46" ht="19.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spans="1:46" ht="19.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spans="1:46" ht="19.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spans="1:46" ht="19.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spans="1:46" ht="19.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spans="1:46" ht="19.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spans="1:46" ht="19.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spans="1:46" ht="19.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spans="1:46" ht="19.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spans="1:46" ht="19.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spans="1:46" ht="19.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spans="1:46" ht="19.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spans="1:46" ht="19.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spans="1:46" ht="19.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spans="1:46" ht="19.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spans="1:46" ht="19.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spans="1:46" ht="19.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spans="1:46" ht="19.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spans="1:46" ht="19.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spans="1:46" ht="19.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spans="1:46" ht="19.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spans="1:46" ht="19.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spans="1:46" ht="19.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spans="1:46" ht="19.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spans="1:46" ht="19.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spans="1:46" ht="19.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spans="1:46" ht="19.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spans="1:46" ht="19.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spans="1:46" ht="19.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spans="1:46" ht="19.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spans="1:46" ht="19.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spans="1:46" ht="19.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spans="1:46" ht="19.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spans="1:46" ht="19.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spans="1:46" ht="19.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spans="1:46" ht="19.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spans="1:46" ht="19.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spans="1:46" ht="19.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spans="1:46" ht="19.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spans="1:46" ht="19.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spans="1:46" ht="19.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spans="1:46" ht="19.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spans="1:46" ht="19.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spans="1:46" ht="19.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spans="1:46" ht="19.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spans="1:46" ht="19.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spans="1:46" ht="19.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spans="1:46" ht="19.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spans="1:46" ht="19.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spans="1:46" ht="19.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spans="1:46" ht="19.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spans="1:46" ht="19.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spans="1:46" ht="19.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spans="1:46" ht="19.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spans="1:46" ht="19.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spans="1:46" ht="19.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spans="1:46" ht="19.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spans="1:46" ht="19.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spans="1:46" ht="19.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spans="1:46" ht="19.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spans="1:46" ht="19.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spans="1:46" ht="19.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spans="1:46" ht="19.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spans="1:46" ht="19.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spans="1:46" ht="19.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spans="1:46" ht="19.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spans="1:46" ht="19.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spans="1:46" ht="19.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spans="1:46" ht="19.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spans="1:46" ht="19.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spans="1:46" ht="19.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spans="1:46" ht="19.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spans="1:46" ht="19.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spans="1:46" ht="19.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spans="1:46" ht="19.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spans="1:46" ht="19.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spans="1:46" ht="19.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spans="1:46" ht="19.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spans="1:46" ht="19.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spans="1:46" ht="19.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spans="1:46" ht="19.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spans="1:46" ht="19.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spans="1:46" ht="19.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spans="1:46" ht="19.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spans="1:46" ht="19.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spans="1:46" ht="19.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spans="1:46" ht="19.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spans="1:46" ht="19.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spans="1:46" ht="19.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spans="1:46" ht="19.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spans="1:46" ht="19.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spans="1:46" ht="19.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spans="1:46" ht="15.75" customHeight="1">
      <c r="A262" s="120"/>
      <c r="B262" s="120"/>
      <c r="C262" s="120"/>
      <c r="D262" s="162"/>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spans="1:46" ht="15.75" customHeight="1">
      <c r="A263" s="120"/>
      <c r="B263" s="120"/>
      <c r="C263" s="120"/>
      <c r="D263" s="162"/>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spans="1:46" ht="15.75" customHeight="1">
      <c r="A264" s="120"/>
      <c r="B264" s="120"/>
      <c r="C264" s="120"/>
      <c r="D264" s="162"/>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spans="1:46" ht="15.75" customHeight="1">
      <c r="A265" s="120"/>
      <c r="B265" s="120"/>
      <c r="C265" s="120"/>
      <c r="D265" s="162"/>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spans="1:46" ht="15.75" customHeight="1">
      <c r="A266" s="120"/>
      <c r="B266" s="120"/>
      <c r="C266" s="120"/>
      <c r="D266" s="162"/>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spans="1:46" ht="15.75" customHeight="1">
      <c r="A267" s="120"/>
      <c r="B267" s="120"/>
      <c r="C267" s="120"/>
      <c r="D267" s="162"/>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spans="1:46" ht="15.75" customHeight="1">
      <c r="A268" s="120"/>
      <c r="B268" s="120"/>
      <c r="C268" s="120"/>
      <c r="D268" s="162"/>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spans="1:46" ht="15.75" customHeight="1">
      <c r="A269" s="120"/>
      <c r="B269" s="120"/>
      <c r="C269" s="120"/>
      <c r="D269" s="162"/>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spans="1:46" ht="15.75" customHeight="1">
      <c r="A270" s="120"/>
      <c r="B270" s="120"/>
      <c r="C270" s="120"/>
      <c r="D270" s="162"/>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spans="1:46" ht="15.75" customHeight="1">
      <c r="A271" s="120"/>
      <c r="B271" s="120"/>
      <c r="C271" s="120"/>
      <c r="D271" s="162"/>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spans="1:46" ht="15.75" customHeight="1">
      <c r="A272" s="120"/>
      <c r="B272" s="120"/>
      <c r="C272" s="120"/>
      <c r="D272" s="162"/>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spans="1:46" ht="15.75" customHeight="1">
      <c r="A273" s="120"/>
      <c r="B273" s="120"/>
      <c r="C273" s="120"/>
      <c r="D273" s="162"/>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spans="1:46" ht="15.75" customHeight="1">
      <c r="A274" s="120"/>
      <c r="B274" s="120"/>
      <c r="C274" s="120"/>
      <c r="D274" s="162"/>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spans="1:46" ht="15.75" customHeight="1">
      <c r="A275" s="120"/>
      <c r="B275" s="120"/>
      <c r="C275" s="120"/>
      <c r="D275" s="162"/>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spans="1:46" ht="15.75" customHeight="1">
      <c r="A276" s="120"/>
      <c r="B276" s="120"/>
      <c r="C276" s="120"/>
      <c r="D276" s="162"/>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spans="1:46" ht="15.75" customHeight="1">
      <c r="A277" s="120"/>
      <c r="B277" s="120"/>
      <c r="C277" s="120"/>
      <c r="D277" s="162"/>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spans="1:46" ht="15.75" customHeight="1">
      <c r="A278" s="120"/>
      <c r="B278" s="120"/>
      <c r="C278" s="120"/>
      <c r="D278" s="162"/>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spans="1:46" ht="15.75" customHeight="1">
      <c r="A279" s="120"/>
      <c r="B279" s="120"/>
      <c r="C279" s="120"/>
      <c r="D279" s="162"/>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spans="1:46" ht="15.75" customHeight="1">
      <c r="A280" s="120"/>
      <c r="B280" s="120"/>
      <c r="C280" s="120"/>
      <c r="D280" s="162"/>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spans="1:46" ht="15.75" customHeight="1">
      <c r="A281" s="120"/>
      <c r="B281" s="120"/>
      <c r="C281" s="120"/>
      <c r="D281" s="162"/>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spans="1:46" ht="15.75" customHeight="1">
      <c r="A282" s="120"/>
      <c r="B282" s="120"/>
      <c r="C282" s="120"/>
      <c r="D282" s="162"/>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spans="1:46" ht="15.75" customHeight="1">
      <c r="A283" s="120"/>
      <c r="B283" s="120"/>
      <c r="C283" s="120"/>
      <c r="D283" s="162"/>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spans="1:46" ht="15.75" customHeight="1">
      <c r="A284" s="120"/>
      <c r="B284" s="120"/>
      <c r="C284" s="120"/>
      <c r="D284" s="162"/>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spans="1:46" ht="15.75" customHeight="1">
      <c r="A285" s="120"/>
      <c r="B285" s="120"/>
      <c r="C285" s="120"/>
      <c r="D285" s="162"/>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spans="1:46" ht="15.75" customHeight="1">
      <c r="A286" s="120"/>
      <c r="B286" s="120"/>
      <c r="C286" s="120"/>
      <c r="D286" s="162"/>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spans="1:46" ht="15.75" customHeight="1">
      <c r="A287" s="120"/>
      <c r="B287" s="120"/>
      <c r="C287" s="120"/>
      <c r="D287" s="162"/>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spans="1:46" ht="15.75" customHeight="1">
      <c r="A288" s="120"/>
      <c r="B288" s="120"/>
      <c r="C288" s="120"/>
      <c r="D288" s="162"/>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spans="1:46" ht="15.75" customHeight="1">
      <c r="A289" s="120"/>
      <c r="B289" s="120"/>
      <c r="C289" s="120"/>
      <c r="D289" s="162"/>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spans="1:46" ht="15.75" customHeight="1">
      <c r="A290" s="120"/>
      <c r="B290" s="120"/>
      <c r="C290" s="120"/>
      <c r="D290" s="162"/>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spans="1:46" ht="15.75" customHeight="1">
      <c r="A291" s="120"/>
      <c r="B291" s="120"/>
      <c r="C291" s="120"/>
      <c r="D291" s="162"/>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spans="1:46" ht="15.75" customHeight="1">
      <c r="A292" s="120"/>
      <c r="B292" s="120"/>
      <c r="C292" s="120"/>
      <c r="D292" s="162"/>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spans="1:46" ht="15.75" customHeight="1">
      <c r="A293" s="120"/>
      <c r="B293" s="120"/>
      <c r="C293" s="120"/>
      <c r="D293" s="162"/>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spans="1:46" ht="15.75" customHeight="1">
      <c r="A294" s="120"/>
      <c r="B294" s="120"/>
      <c r="C294" s="120"/>
      <c r="D294" s="162"/>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spans="1:46" ht="15.75" customHeight="1">
      <c r="A295" s="120"/>
      <c r="B295" s="120"/>
      <c r="C295" s="120"/>
      <c r="D295" s="162"/>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spans="1:46" ht="15.75" customHeight="1">
      <c r="A296" s="120"/>
      <c r="B296" s="120"/>
      <c r="C296" s="120"/>
      <c r="D296" s="162"/>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spans="1:46" ht="15.75" customHeight="1">
      <c r="A297" s="120"/>
      <c r="B297" s="120"/>
      <c r="C297" s="120"/>
      <c r="D297" s="162"/>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spans="1:46" ht="15.75" customHeight="1">
      <c r="A298" s="120"/>
      <c r="B298" s="120"/>
      <c r="C298" s="120"/>
      <c r="D298" s="162"/>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spans="1:46" ht="15.75" customHeight="1">
      <c r="A299" s="120"/>
      <c r="B299" s="120"/>
      <c r="C299" s="120"/>
      <c r="D299" s="162"/>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spans="1:46" ht="15.75" customHeight="1">
      <c r="A300" s="120"/>
      <c r="B300" s="120"/>
      <c r="C300" s="120"/>
      <c r="D300" s="162"/>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spans="1:46" ht="15.75" customHeight="1">
      <c r="A301" s="120"/>
      <c r="B301" s="120"/>
      <c r="C301" s="120"/>
      <c r="D301" s="162"/>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spans="1:46" ht="15.75" customHeight="1">
      <c r="A302" s="120"/>
      <c r="B302" s="120"/>
      <c r="C302" s="120"/>
      <c r="D302" s="162"/>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spans="1:46" ht="15.75" customHeight="1">
      <c r="A303" s="120"/>
      <c r="B303" s="120"/>
      <c r="C303" s="120"/>
      <c r="D303" s="162"/>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spans="1:46" ht="15.75" customHeight="1">
      <c r="A304" s="120"/>
      <c r="B304" s="120"/>
      <c r="C304" s="120"/>
      <c r="D304" s="162"/>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spans="1:46" ht="15.75" customHeight="1">
      <c r="A305" s="120"/>
      <c r="B305" s="120"/>
      <c r="C305" s="120"/>
      <c r="D305" s="162"/>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spans="1:46" ht="15.75" customHeight="1">
      <c r="A306" s="120"/>
      <c r="B306" s="120"/>
      <c r="C306" s="120"/>
      <c r="D306" s="162"/>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spans="1:46" ht="15.75" customHeight="1">
      <c r="A307" s="120"/>
      <c r="B307" s="120"/>
      <c r="C307" s="120"/>
      <c r="D307" s="162"/>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spans="1:46" ht="15.75" customHeight="1">
      <c r="A308" s="120"/>
      <c r="B308" s="120"/>
      <c r="C308" s="120"/>
      <c r="D308" s="162"/>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spans="1:46" ht="15.75" customHeight="1">
      <c r="A309" s="120"/>
      <c r="B309" s="120"/>
      <c r="C309" s="120"/>
      <c r="D309" s="162"/>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spans="1:46" ht="15.75" customHeight="1">
      <c r="A310" s="120"/>
      <c r="B310" s="120"/>
      <c r="C310" s="120"/>
      <c r="D310" s="162"/>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spans="1:46" ht="15.75" customHeight="1">
      <c r="A311" s="120"/>
      <c r="B311" s="120"/>
      <c r="C311" s="120"/>
      <c r="D311" s="162"/>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spans="1:46" ht="15.75" customHeight="1">
      <c r="A312" s="120"/>
      <c r="B312" s="120"/>
      <c r="C312" s="120"/>
      <c r="D312" s="162"/>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spans="1:46" ht="15.75" customHeight="1">
      <c r="A313" s="120"/>
      <c r="B313" s="120"/>
      <c r="C313" s="120"/>
      <c r="D313" s="162"/>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spans="1:46" ht="15.75" customHeight="1">
      <c r="A314" s="120"/>
      <c r="B314" s="120"/>
      <c r="C314" s="120"/>
      <c r="D314" s="162"/>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spans="1:46" ht="15.75" customHeight="1">
      <c r="A315" s="120"/>
      <c r="B315" s="120"/>
      <c r="C315" s="120"/>
      <c r="D315" s="162"/>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spans="1:46" ht="15.75" customHeight="1">
      <c r="A316" s="120"/>
      <c r="B316" s="120"/>
      <c r="C316" s="120"/>
      <c r="D316" s="162"/>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spans="1:46" ht="15.75" customHeight="1">
      <c r="A317" s="120"/>
      <c r="B317" s="120"/>
      <c r="C317" s="120"/>
      <c r="D317" s="162"/>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spans="1:46" ht="15.75" customHeight="1">
      <c r="A318" s="120"/>
      <c r="B318" s="120"/>
      <c r="C318" s="120"/>
      <c r="D318" s="162"/>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spans="1:46" ht="15.75" customHeight="1">
      <c r="A319" s="120"/>
      <c r="B319" s="120"/>
      <c r="C319" s="120"/>
      <c r="D319" s="162"/>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spans="1:46" ht="15.75" customHeight="1">
      <c r="A320" s="120"/>
      <c r="B320" s="120"/>
      <c r="C320" s="120"/>
      <c r="D320" s="162"/>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spans="1:46" ht="15.75" customHeight="1">
      <c r="A321" s="120"/>
      <c r="B321" s="120"/>
      <c r="C321" s="120"/>
      <c r="D321" s="162"/>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spans="1:46" ht="15.75" customHeight="1">
      <c r="A322" s="120"/>
      <c r="B322" s="120"/>
      <c r="C322" s="120"/>
      <c r="D322" s="162"/>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spans="1:46" ht="15.75" customHeight="1">
      <c r="A323" s="120"/>
      <c r="B323" s="120"/>
      <c r="C323" s="120"/>
      <c r="D323" s="162"/>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spans="1:46" ht="15.75" customHeight="1">
      <c r="A324" s="120"/>
      <c r="B324" s="120"/>
      <c r="C324" s="120"/>
      <c r="D324" s="162"/>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spans="1:46" ht="15.75" customHeight="1">
      <c r="A325" s="120"/>
      <c r="B325" s="120"/>
      <c r="C325" s="120"/>
      <c r="D325" s="162"/>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spans="1:46" ht="15.75" customHeight="1">
      <c r="A326" s="120"/>
      <c r="B326" s="120"/>
      <c r="C326" s="120"/>
      <c r="D326" s="162"/>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spans="1:46" ht="15.75" customHeight="1">
      <c r="A327" s="120"/>
      <c r="B327" s="120"/>
      <c r="C327" s="120"/>
      <c r="D327" s="162"/>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spans="1:46" ht="15.75" customHeight="1">
      <c r="A328" s="120"/>
      <c r="B328" s="120"/>
      <c r="C328" s="120"/>
      <c r="D328" s="162"/>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spans="1:46" ht="15.75" customHeight="1">
      <c r="A329" s="120"/>
      <c r="B329" s="120"/>
      <c r="C329" s="120"/>
      <c r="D329" s="162"/>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spans="1:46" ht="15.75" customHeight="1">
      <c r="A330" s="120"/>
      <c r="B330" s="120"/>
      <c r="C330" s="120"/>
      <c r="D330" s="162"/>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spans="1:46" ht="15.75" customHeight="1">
      <c r="A331" s="120"/>
      <c r="B331" s="120"/>
      <c r="C331" s="120"/>
      <c r="D331" s="162"/>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spans="1:46" ht="15.75" customHeight="1">
      <c r="A332" s="120"/>
      <c r="B332" s="120"/>
      <c r="C332" s="120"/>
      <c r="D332" s="162"/>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spans="1:46" ht="15.75" customHeight="1">
      <c r="A333" s="120"/>
      <c r="B333" s="120"/>
      <c r="C333" s="120"/>
      <c r="D333" s="162"/>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spans="1:46" ht="15.75" customHeight="1">
      <c r="A334" s="120"/>
      <c r="B334" s="120"/>
      <c r="C334" s="120"/>
      <c r="D334" s="162"/>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spans="1:46" ht="15.75" customHeight="1">
      <c r="A335" s="120"/>
      <c r="B335" s="120"/>
      <c r="C335" s="120"/>
      <c r="D335" s="162"/>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spans="1:46" ht="15.75" customHeight="1">
      <c r="A336" s="120"/>
      <c r="B336" s="120"/>
      <c r="C336" s="120"/>
      <c r="D336" s="162"/>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spans="1:46" ht="15.75" customHeight="1">
      <c r="A337" s="120"/>
      <c r="B337" s="120"/>
      <c r="C337" s="120"/>
      <c r="D337" s="162"/>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spans="1:46" ht="15.75" customHeight="1">
      <c r="A338" s="120"/>
      <c r="B338" s="120"/>
      <c r="C338" s="120"/>
      <c r="D338" s="162"/>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spans="1:46" ht="15.75" customHeight="1">
      <c r="A339" s="120"/>
      <c r="B339" s="120"/>
      <c r="C339" s="120"/>
      <c r="D339" s="162"/>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spans="1:46" ht="15.75" customHeight="1">
      <c r="A340" s="120"/>
      <c r="B340" s="120"/>
      <c r="C340" s="120"/>
      <c r="D340" s="162"/>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spans="1:46" ht="15.75" customHeight="1">
      <c r="A341" s="120"/>
      <c r="B341" s="120"/>
      <c r="C341" s="120"/>
      <c r="D341" s="162"/>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spans="1:46" ht="15.75" customHeight="1">
      <c r="A342" s="120"/>
      <c r="B342" s="120"/>
      <c r="C342" s="120"/>
      <c r="D342" s="162"/>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spans="1:46" ht="15.75" customHeight="1">
      <c r="A343" s="120"/>
      <c r="B343" s="120"/>
      <c r="C343" s="120"/>
      <c r="D343" s="162"/>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spans="1:46" ht="15.75" customHeight="1">
      <c r="A344" s="120"/>
      <c r="B344" s="120"/>
      <c r="C344" s="120"/>
      <c r="D344" s="162"/>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spans="1:46" ht="15.75" customHeight="1">
      <c r="A345" s="120"/>
      <c r="B345" s="120"/>
      <c r="C345" s="120"/>
      <c r="D345" s="162"/>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spans="1:46" ht="15.75" customHeight="1">
      <c r="A346" s="120"/>
      <c r="B346" s="120"/>
      <c r="C346" s="120"/>
      <c r="D346" s="162"/>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spans="1:46" ht="15.75" customHeight="1">
      <c r="A347" s="120"/>
      <c r="B347" s="120"/>
      <c r="C347" s="120"/>
      <c r="D347" s="162"/>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spans="1:46" ht="15.75" customHeight="1">
      <c r="A348" s="120"/>
      <c r="B348" s="120"/>
      <c r="C348" s="120"/>
      <c r="D348" s="162"/>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spans="1:46" ht="15.75" customHeight="1">
      <c r="A349" s="120"/>
      <c r="B349" s="120"/>
      <c r="C349" s="120"/>
      <c r="D349" s="162"/>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spans="1:46" ht="15.75" customHeight="1">
      <c r="A350" s="120"/>
      <c r="B350" s="120"/>
      <c r="C350" s="120"/>
      <c r="D350" s="162"/>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spans="1:46" ht="15.75" customHeight="1">
      <c r="A351" s="120"/>
      <c r="B351" s="120"/>
      <c r="C351" s="120"/>
      <c r="D351" s="162"/>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spans="1:46" ht="15.75" customHeight="1">
      <c r="A352" s="120"/>
      <c r="B352" s="120"/>
      <c r="C352" s="120"/>
      <c r="D352" s="162"/>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spans="1:46" ht="15.75" customHeight="1">
      <c r="A353" s="120"/>
      <c r="B353" s="120"/>
      <c r="C353" s="120"/>
      <c r="D353" s="162"/>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spans="1:46" ht="15.75" customHeight="1">
      <c r="A354" s="120"/>
      <c r="B354" s="120"/>
      <c r="C354" s="120"/>
      <c r="D354" s="162"/>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spans="1:46" ht="15.75" customHeight="1">
      <c r="A355" s="120"/>
      <c r="B355" s="120"/>
      <c r="C355" s="120"/>
      <c r="D355" s="162"/>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spans="1:46" ht="15.75" customHeight="1">
      <c r="A356" s="120"/>
      <c r="B356" s="120"/>
      <c r="C356" s="120"/>
      <c r="D356" s="162"/>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spans="1:46" ht="15.75" customHeight="1">
      <c r="A357" s="120"/>
      <c r="B357" s="120"/>
      <c r="C357" s="120"/>
      <c r="D357" s="162"/>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spans="1:46" ht="15.75" customHeight="1">
      <c r="A358" s="120"/>
      <c r="B358" s="120"/>
      <c r="C358" s="120"/>
      <c r="D358" s="162"/>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spans="1:46" ht="15.75" customHeight="1">
      <c r="A359" s="120"/>
      <c r="B359" s="120"/>
      <c r="C359" s="120"/>
      <c r="D359" s="162"/>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spans="1:46" ht="15.75" customHeight="1">
      <c r="A360" s="120"/>
      <c r="B360" s="120"/>
      <c r="C360" s="120"/>
      <c r="D360" s="162"/>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spans="1:46" ht="15.75" customHeight="1">
      <c r="A361" s="120"/>
      <c r="B361" s="120"/>
      <c r="C361" s="120"/>
      <c r="D361" s="162"/>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spans="1:46" ht="15.75" customHeight="1">
      <c r="A362" s="120"/>
      <c r="B362" s="120"/>
      <c r="C362" s="120"/>
      <c r="D362" s="162"/>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spans="1:46" ht="15.75" customHeight="1">
      <c r="A363" s="120"/>
      <c r="B363" s="120"/>
      <c r="C363" s="120"/>
      <c r="D363" s="162"/>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spans="1:46" ht="15.75" customHeight="1">
      <c r="A364" s="120"/>
      <c r="B364" s="120"/>
      <c r="C364" s="120"/>
      <c r="D364" s="162"/>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spans="1:46" ht="15.75" customHeight="1">
      <c r="A365" s="120"/>
      <c r="B365" s="120"/>
      <c r="C365" s="120"/>
      <c r="D365" s="162"/>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spans="1:46" ht="15.75" customHeight="1">
      <c r="A366" s="120"/>
      <c r="B366" s="120"/>
      <c r="C366" s="120"/>
      <c r="D366" s="162"/>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spans="1:46" ht="15.75" customHeight="1">
      <c r="A367" s="120"/>
      <c r="B367" s="120"/>
      <c r="C367" s="120"/>
      <c r="D367" s="162"/>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spans="1:46" ht="15.75" customHeight="1">
      <c r="A368" s="120"/>
      <c r="B368" s="120"/>
      <c r="C368" s="120"/>
      <c r="D368" s="162"/>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spans="1:46" ht="15.75" customHeight="1">
      <c r="A369" s="120"/>
      <c r="B369" s="120"/>
      <c r="C369" s="120"/>
      <c r="D369" s="162"/>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spans="1:46" ht="15.75" customHeight="1">
      <c r="A370" s="120"/>
      <c r="B370" s="120"/>
      <c r="C370" s="120"/>
      <c r="D370" s="162"/>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spans="1:46" ht="15.75" customHeight="1">
      <c r="A371" s="120"/>
      <c r="B371" s="120"/>
      <c r="C371" s="120"/>
      <c r="D371" s="162"/>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spans="1:46" ht="15.75" customHeight="1">
      <c r="A372" s="120"/>
      <c r="B372" s="120"/>
      <c r="C372" s="120"/>
      <c r="D372" s="162"/>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spans="1:46" ht="15.75" customHeight="1">
      <c r="A373" s="120"/>
      <c r="B373" s="120"/>
      <c r="C373" s="120"/>
      <c r="D373" s="162"/>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spans="1:46" ht="15.75" customHeight="1">
      <c r="A374" s="120"/>
      <c r="B374" s="120"/>
      <c r="C374" s="120"/>
      <c r="D374" s="162"/>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spans="1:46" ht="15.75" customHeight="1">
      <c r="A375" s="120"/>
      <c r="B375" s="120"/>
      <c r="C375" s="120"/>
      <c r="D375" s="162"/>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spans="1:46" ht="15.75" customHeight="1">
      <c r="A376" s="120"/>
      <c r="B376" s="120"/>
      <c r="C376" s="120"/>
      <c r="D376" s="162"/>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spans="1:46" ht="15.75" customHeight="1">
      <c r="A377" s="120"/>
      <c r="B377" s="120"/>
      <c r="C377" s="120"/>
      <c r="D377" s="162"/>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spans="1:46" ht="15.75" customHeight="1">
      <c r="A378" s="120"/>
      <c r="B378" s="120"/>
      <c r="C378" s="120"/>
      <c r="D378" s="162"/>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spans="1:46" ht="15.75" customHeight="1">
      <c r="A379" s="120"/>
      <c r="B379" s="120"/>
      <c r="C379" s="120"/>
      <c r="D379" s="162"/>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spans="1:46" ht="15.75" customHeight="1">
      <c r="A380" s="120"/>
      <c r="B380" s="120"/>
      <c r="C380" s="120"/>
      <c r="D380" s="162"/>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spans="1:46" ht="15.75" customHeight="1">
      <c r="A381" s="120"/>
      <c r="B381" s="120"/>
      <c r="C381" s="120"/>
      <c r="D381" s="162"/>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spans="1:46" ht="15.75" customHeight="1">
      <c r="A382" s="120"/>
      <c r="B382" s="120"/>
      <c r="C382" s="120"/>
      <c r="D382" s="162"/>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spans="1:46" ht="15.75" customHeight="1">
      <c r="A383" s="120"/>
      <c r="B383" s="120"/>
      <c r="C383" s="120"/>
      <c r="D383" s="162"/>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spans="1:46" ht="15.75" customHeight="1">
      <c r="A384" s="120"/>
      <c r="B384" s="120"/>
      <c r="C384" s="120"/>
      <c r="D384" s="162"/>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spans="1:46" ht="15.75" customHeight="1">
      <c r="A385" s="120"/>
      <c r="B385" s="120"/>
      <c r="C385" s="120"/>
      <c r="D385" s="162"/>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spans="1:46" ht="15.75" customHeight="1">
      <c r="A386" s="120"/>
      <c r="B386" s="120"/>
      <c r="C386" s="120"/>
      <c r="D386" s="162"/>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spans="1:46" ht="15.75" customHeight="1">
      <c r="A387" s="120"/>
      <c r="B387" s="120"/>
      <c r="C387" s="120"/>
      <c r="D387" s="162"/>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spans="1:46" ht="15.75" customHeight="1">
      <c r="A388" s="120"/>
      <c r="B388" s="120"/>
      <c r="C388" s="120"/>
      <c r="D388" s="162"/>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spans="1:46" ht="15.75" customHeight="1">
      <c r="A389" s="120"/>
      <c r="B389" s="120"/>
      <c r="C389" s="120"/>
      <c r="D389" s="162"/>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spans="1:46" ht="15.75" customHeight="1">
      <c r="A390" s="120"/>
      <c r="B390" s="120"/>
      <c r="C390" s="120"/>
      <c r="D390" s="162"/>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spans="1:46" ht="15.75" customHeight="1">
      <c r="A391" s="120"/>
      <c r="B391" s="120"/>
      <c r="C391" s="120"/>
      <c r="D391" s="162"/>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spans="1:46" ht="15.75" customHeight="1">
      <c r="A392" s="120"/>
      <c r="B392" s="120"/>
      <c r="C392" s="120"/>
      <c r="D392" s="162"/>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spans="1:46" ht="15.75" customHeight="1">
      <c r="A393" s="120"/>
      <c r="B393" s="120"/>
      <c r="C393" s="120"/>
      <c r="D393" s="162"/>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spans="1:46" ht="15.75" customHeight="1">
      <c r="A394" s="120"/>
      <c r="B394" s="120"/>
      <c r="C394" s="120"/>
      <c r="D394" s="162"/>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spans="1:46" ht="15.75" customHeight="1">
      <c r="A395" s="120"/>
      <c r="B395" s="120"/>
      <c r="C395" s="120"/>
      <c r="D395" s="162"/>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spans="1:46" ht="15.75" customHeight="1">
      <c r="A396" s="120"/>
      <c r="B396" s="120"/>
      <c r="C396" s="120"/>
      <c r="D396" s="162"/>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spans="1:46" ht="15.75" customHeight="1">
      <c r="A397" s="120"/>
      <c r="B397" s="120"/>
      <c r="C397" s="120"/>
      <c r="D397" s="162"/>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spans="1:46" ht="15.75" customHeight="1">
      <c r="A398" s="120"/>
      <c r="B398" s="120"/>
      <c r="C398" s="120"/>
      <c r="D398" s="162"/>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spans="1:46" ht="15.75" customHeight="1">
      <c r="A399" s="120"/>
      <c r="B399" s="120"/>
      <c r="C399" s="120"/>
      <c r="D399" s="162"/>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spans="1:46" ht="15.75" customHeight="1">
      <c r="A400" s="120"/>
      <c r="B400" s="120"/>
      <c r="C400" s="120"/>
      <c r="D400" s="162"/>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spans="1:46" ht="15.75" customHeight="1">
      <c r="A401" s="120"/>
      <c r="B401" s="120"/>
      <c r="C401" s="120"/>
      <c r="D401" s="162"/>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spans="1:46" ht="15.75" customHeight="1">
      <c r="A402" s="120"/>
      <c r="B402" s="120"/>
      <c r="C402" s="120"/>
      <c r="D402" s="162"/>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spans="1:46" ht="15.75" customHeight="1">
      <c r="A403" s="120"/>
      <c r="B403" s="120"/>
      <c r="C403" s="120"/>
      <c r="D403" s="162"/>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spans="1:46" ht="15.75" customHeight="1">
      <c r="A404" s="120"/>
      <c r="B404" s="120"/>
      <c r="C404" s="120"/>
      <c r="D404" s="162"/>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spans="1:46" ht="15.75" customHeight="1">
      <c r="A405" s="120"/>
      <c r="B405" s="120"/>
      <c r="C405" s="120"/>
      <c r="D405" s="162"/>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spans="1:46" ht="15.75" customHeight="1">
      <c r="A406" s="120"/>
      <c r="B406" s="120"/>
      <c r="C406" s="120"/>
      <c r="D406" s="162"/>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spans="1:46" ht="15.75" customHeight="1">
      <c r="A407" s="120"/>
      <c r="B407" s="120"/>
      <c r="C407" s="120"/>
      <c r="D407" s="162"/>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spans="1:46" ht="15.75" customHeight="1">
      <c r="A408" s="120"/>
      <c r="B408" s="120"/>
      <c r="C408" s="120"/>
      <c r="D408" s="162"/>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spans="1:46" ht="15.75" customHeight="1">
      <c r="A409" s="120"/>
      <c r="B409" s="120"/>
      <c r="C409" s="120"/>
      <c r="D409" s="162"/>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spans="1:46" ht="15.75" customHeight="1">
      <c r="A410" s="120"/>
      <c r="B410" s="120"/>
      <c r="C410" s="120"/>
      <c r="D410" s="162"/>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spans="1:46" ht="15.75" customHeight="1">
      <c r="A411" s="120"/>
      <c r="B411" s="120"/>
      <c r="C411" s="120"/>
      <c r="D411" s="162"/>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spans="1:46" ht="15.75" customHeight="1">
      <c r="A412" s="120"/>
      <c r="B412" s="120"/>
      <c r="C412" s="120"/>
      <c r="D412" s="162"/>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spans="1:46" ht="15.75" customHeight="1">
      <c r="A413" s="120"/>
      <c r="B413" s="120"/>
      <c r="C413" s="120"/>
      <c r="D413" s="162"/>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spans="1:46" ht="15.75" customHeight="1">
      <c r="A414" s="120"/>
      <c r="B414" s="120"/>
      <c r="C414" s="120"/>
      <c r="D414" s="162"/>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spans="1:46" ht="15.75" customHeight="1">
      <c r="A415" s="120"/>
      <c r="B415" s="120"/>
      <c r="C415" s="120"/>
      <c r="D415" s="162"/>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spans="1:46" ht="15.75" customHeight="1">
      <c r="A416" s="120"/>
      <c r="B416" s="120"/>
      <c r="C416" s="120"/>
      <c r="D416" s="162"/>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spans="1:46" ht="15.75" customHeight="1">
      <c r="A417" s="120"/>
      <c r="B417" s="120"/>
      <c r="C417" s="120"/>
      <c r="D417" s="162"/>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spans="1:46" ht="15.75" customHeight="1">
      <c r="A418" s="120"/>
      <c r="B418" s="120"/>
      <c r="C418" s="120"/>
      <c r="D418" s="162"/>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spans="1:46" ht="15.75" customHeight="1">
      <c r="A419" s="120"/>
      <c r="B419" s="120"/>
      <c r="C419" s="120"/>
      <c r="D419" s="162"/>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spans="1:46" ht="15.75" customHeight="1">
      <c r="A420" s="120"/>
      <c r="B420" s="120"/>
      <c r="C420" s="120"/>
      <c r="D420" s="162"/>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spans="1:46" ht="15.75" customHeight="1">
      <c r="A421" s="120"/>
      <c r="B421" s="120"/>
      <c r="C421" s="120"/>
      <c r="D421" s="162"/>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spans="1:46" ht="15.75" customHeight="1">
      <c r="A422" s="120"/>
      <c r="B422" s="120"/>
      <c r="C422" s="120"/>
      <c r="D422" s="162"/>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spans="1:46" ht="15.75" customHeight="1">
      <c r="A423" s="120"/>
      <c r="B423" s="120"/>
      <c r="C423" s="120"/>
      <c r="D423" s="162"/>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spans="1:46" ht="15.75" customHeight="1">
      <c r="A424" s="120"/>
      <c r="B424" s="120"/>
      <c r="C424" s="120"/>
      <c r="D424" s="162"/>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spans="1:46" ht="15.75" customHeight="1">
      <c r="A425" s="120"/>
      <c r="B425" s="120"/>
      <c r="C425" s="120"/>
      <c r="D425" s="162"/>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spans="1:46" ht="15.75" customHeight="1">
      <c r="A426" s="120"/>
      <c r="B426" s="120"/>
      <c r="C426" s="120"/>
      <c r="D426" s="162"/>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spans="1:46" ht="15.75" customHeight="1">
      <c r="A427" s="120"/>
      <c r="B427" s="120"/>
      <c r="C427" s="120"/>
      <c r="D427" s="162"/>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spans="1:46" ht="15.75" customHeight="1">
      <c r="A428" s="120"/>
      <c r="B428" s="120"/>
      <c r="C428" s="120"/>
      <c r="D428" s="162"/>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spans="1:46" ht="15.75" customHeight="1">
      <c r="A429" s="120"/>
      <c r="B429" s="120"/>
      <c r="C429" s="120"/>
      <c r="D429" s="162"/>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spans="1:46" ht="15.75" customHeight="1">
      <c r="A430" s="120"/>
      <c r="B430" s="120"/>
      <c r="C430" s="120"/>
      <c r="D430" s="162"/>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spans="1:46" ht="15.75" customHeight="1">
      <c r="A431" s="120"/>
      <c r="B431" s="120"/>
      <c r="C431" s="120"/>
      <c r="D431" s="162"/>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spans="1:46" ht="15.75" customHeight="1">
      <c r="A432" s="120"/>
      <c r="B432" s="120"/>
      <c r="C432" s="120"/>
      <c r="D432" s="162"/>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spans="1:46" ht="15.75" customHeight="1">
      <c r="A433" s="120"/>
      <c r="B433" s="120"/>
      <c r="C433" s="120"/>
      <c r="D433" s="162"/>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spans="1:46" ht="15.75" customHeight="1">
      <c r="A434" s="120"/>
      <c r="B434" s="120"/>
      <c r="C434" s="120"/>
      <c r="D434" s="162"/>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spans="1:46" ht="15.75" customHeight="1">
      <c r="A435" s="120"/>
      <c r="B435" s="120"/>
      <c r="C435" s="120"/>
      <c r="D435" s="162"/>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spans="1:46" ht="15.75" customHeight="1">
      <c r="A436" s="120"/>
      <c r="B436" s="120"/>
      <c r="C436" s="120"/>
      <c r="D436" s="162"/>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spans="1:46" ht="15.75" customHeight="1">
      <c r="A437" s="120"/>
      <c r="B437" s="120"/>
      <c r="C437" s="120"/>
      <c r="D437" s="162"/>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spans="1:46" ht="15.75" customHeight="1">
      <c r="A438" s="120"/>
      <c r="B438" s="120"/>
      <c r="C438" s="120"/>
      <c r="D438" s="162"/>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spans="1:46" ht="15.75" customHeight="1">
      <c r="A439" s="120"/>
      <c r="B439" s="120"/>
      <c r="C439" s="120"/>
      <c r="D439" s="162"/>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spans="1:46" ht="15.75" customHeight="1">
      <c r="A440" s="120"/>
      <c r="B440" s="120"/>
      <c r="C440" s="120"/>
      <c r="D440" s="162"/>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spans="1:46" ht="15.75" customHeight="1">
      <c r="A441" s="120"/>
      <c r="B441" s="120"/>
      <c r="C441" s="120"/>
      <c r="D441" s="162"/>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spans="1:46" ht="15.75" customHeight="1">
      <c r="A442" s="120"/>
      <c r="B442" s="120"/>
      <c r="C442" s="120"/>
      <c r="D442" s="162"/>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spans="1:46" ht="15.75" customHeight="1">
      <c r="A443" s="120"/>
      <c r="B443" s="120"/>
      <c r="C443" s="120"/>
      <c r="D443" s="162"/>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spans="1:46" ht="15.75" customHeight="1">
      <c r="A444" s="120"/>
      <c r="B444" s="120"/>
      <c r="C444" s="120"/>
      <c r="D444" s="162"/>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spans="1:46" ht="15.75" customHeight="1">
      <c r="A445" s="120"/>
      <c r="B445" s="120"/>
      <c r="C445" s="120"/>
      <c r="D445" s="162"/>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spans="1:46" ht="15.75" customHeight="1">
      <c r="A446" s="120"/>
      <c r="B446" s="120"/>
      <c r="C446" s="120"/>
      <c r="D446" s="162"/>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spans="1:46" ht="15.75" customHeight="1">
      <c r="A447" s="120"/>
      <c r="B447" s="120"/>
      <c r="C447" s="120"/>
      <c r="D447" s="162"/>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spans="1:46" ht="15.75" customHeight="1">
      <c r="A448" s="120"/>
      <c r="B448" s="120"/>
      <c r="C448" s="120"/>
      <c r="D448" s="162"/>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spans="1:46" ht="15.75" customHeight="1">
      <c r="A449" s="120"/>
      <c r="B449" s="120"/>
      <c r="C449" s="120"/>
      <c r="D449" s="162"/>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spans="1:46" ht="15.75" customHeight="1">
      <c r="A450" s="120"/>
      <c r="B450" s="120"/>
      <c r="C450" s="120"/>
      <c r="D450" s="162"/>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spans="1:46" ht="15.75" customHeight="1">
      <c r="A451" s="120"/>
      <c r="B451" s="120"/>
      <c r="C451" s="120"/>
      <c r="D451" s="162"/>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spans="1:46" ht="15.75" customHeight="1">
      <c r="A452" s="120"/>
      <c r="B452" s="120"/>
      <c r="C452" s="120"/>
      <c r="D452" s="162"/>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spans="1:46" ht="15.75" customHeight="1">
      <c r="A453" s="120"/>
      <c r="B453" s="120"/>
      <c r="C453" s="120"/>
      <c r="D453" s="162"/>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spans="1:46" ht="15.75" customHeight="1">
      <c r="A454" s="120"/>
      <c r="B454" s="120"/>
      <c r="C454" s="120"/>
      <c r="D454" s="162"/>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spans="1:46" ht="15.75" customHeight="1">
      <c r="A455" s="120"/>
      <c r="B455" s="120"/>
      <c r="C455" s="120"/>
      <c r="D455" s="162"/>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spans="1:46" ht="15.75" customHeight="1">
      <c r="A456" s="120"/>
      <c r="B456" s="120"/>
      <c r="C456" s="120"/>
      <c r="D456" s="162"/>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spans="1:46" ht="15.75" customHeight="1">
      <c r="A457" s="120"/>
      <c r="B457" s="120"/>
      <c r="C457" s="120"/>
      <c r="D457" s="162"/>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spans="1:46" ht="15.75" customHeight="1">
      <c r="A458" s="120"/>
      <c r="B458" s="120"/>
      <c r="C458" s="120"/>
      <c r="D458" s="162"/>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spans="1:46" ht="15.75" customHeight="1">
      <c r="A459" s="120"/>
      <c r="B459" s="120"/>
      <c r="C459" s="120"/>
      <c r="D459" s="162"/>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spans="1:46" ht="15.75" customHeight="1">
      <c r="A460" s="120"/>
      <c r="B460" s="120"/>
      <c r="C460" s="120"/>
      <c r="D460" s="162"/>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spans="1:46" ht="15.75" customHeight="1">
      <c r="A461" s="120"/>
      <c r="B461" s="120"/>
      <c r="C461" s="120"/>
      <c r="D461" s="162"/>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spans="1:46" ht="15.75" customHeight="1">
      <c r="A462" s="120"/>
      <c r="B462" s="120"/>
      <c r="C462" s="120"/>
      <c r="D462" s="162"/>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spans="1:46" ht="15.75" customHeight="1">
      <c r="A463" s="120"/>
      <c r="B463" s="120"/>
      <c r="C463" s="120"/>
      <c r="D463" s="162"/>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spans="1:46" ht="15.75" customHeight="1">
      <c r="A464" s="120"/>
      <c r="B464" s="120"/>
      <c r="C464" s="120"/>
      <c r="D464" s="162"/>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spans="1:46" ht="15.75" customHeight="1">
      <c r="A465" s="120"/>
      <c r="B465" s="120"/>
      <c r="C465" s="120"/>
      <c r="D465" s="162"/>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spans="1:46" ht="15.75" customHeight="1">
      <c r="A466" s="120"/>
      <c r="B466" s="120"/>
      <c r="C466" s="120"/>
      <c r="D466" s="162"/>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spans="1:46" ht="15.75" customHeight="1">
      <c r="A467" s="120"/>
      <c r="B467" s="120"/>
      <c r="C467" s="120"/>
      <c r="D467" s="162"/>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spans="1:46" ht="15.75" customHeight="1">
      <c r="A468" s="120"/>
      <c r="B468" s="120"/>
      <c r="C468" s="120"/>
      <c r="D468" s="162"/>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spans="1:46" ht="15.75" customHeight="1">
      <c r="A469" s="120"/>
      <c r="B469" s="120"/>
      <c r="C469" s="120"/>
      <c r="D469" s="162"/>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spans="1:46" ht="15.75" customHeight="1">
      <c r="A470" s="120"/>
      <c r="B470" s="120"/>
      <c r="C470" s="120"/>
      <c r="D470" s="162"/>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spans="1:46" ht="15.75" customHeight="1">
      <c r="A471" s="120"/>
      <c r="B471" s="120"/>
      <c r="C471" s="120"/>
      <c r="D471" s="162"/>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spans="1:46" ht="15.75" customHeight="1">
      <c r="A472" s="120"/>
      <c r="B472" s="120"/>
      <c r="C472" s="120"/>
      <c r="D472" s="162"/>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spans="1:46" ht="15.75" customHeight="1">
      <c r="A473" s="120"/>
      <c r="B473" s="120"/>
      <c r="C473" s="120"/>
      <c r="D473" s="162"/>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spans="1:46" ht="15.75" customHeight="1">
      <c r="A474" s="120"/>
      <c r="B474" s="120"/>
      <c r="C474" s="120"/>
      <c r="D474" s="162"/>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spans="1:46" ht="15.75" customHeight="1">
      <c r="A475" s="120"/>
      <c r="B475" s="120"/>
      <c r="C475" s="120"/>
      <c r="D475" s="162"/>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spans="1:46" ht="15.75" customHeight="1">
      <c r="A476" s="120"/>
      <c r="B476" s="120"/>
      <c r="C476" s="120"/>
      <c r="D476" s="162"/>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spans="1:46" ht="15.75" customHeight="1">
      <c r="A477" s="120"/>
      <c r="B477" s="120"/>
      <c r="C477" s="120"/>
      <c r="D477" s="162"/>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spans="1:46" ht="15.75" customHeight="1">
      <c r="A478" s="120"/>
      <c r="B478" s="120"/>
      <c r="C478" s="120"/>
      <c r="D478" s="162"/>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spans="1:46" ht="15.75" customHeight="1">
      <c r="A479" s="120"/>
      <c r="B479" s="120"/>
      <c r="C479" s="120"/>
      <c r="D479" s="162"/>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spans="1:46" ht="15.75" customHeight="1">
      <c r="A480" s="120"/>
      <c r="B480" s="120"/>
      <c r="C480" s="120"/>
      <c r="D480" s="162"/>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spans="1:46" ht="15.75" customHeight="1">
      <c r="A481" s="120"/>
      <c r="B481" s="120"/>
      <c r="C481" s="120"/>
      <c r="D481" s="162"/>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spans="1:46" ht="15.75" customHeight="1">
      <c r="A482" s="120"/>
      <c r="B482" s="120"/>
      <c r="C482" s="120"/>
      <c r="D482" s="162"/>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spans="1:46" ht="15.75" customHeight="1">
      <c r="A483" s="120"/>
      <c r="B483" s="120"/>
      <c r="C483" s="120"/>
      <c r="D483" s="162"/>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spans="1:46" ht="15.75" customHeight="1">
      <c r="A484" s="120"/>
      <c r="B484" s="120"/>
      <c r="C484" s="120"/>
      <c r="D484" s="162"/>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spans="1:46" ht="15.75" customHeight="1">
      <c r="A485" s="120"/>
      <c r="B485" s="120"/>
      <c r="C485" s="120"/>
      <c r="D485" s="162"/>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spans="1:46" ht="15.75" customHeight="1">
      <c r="A486" s="120"/>
      <c r="B486" s="120"/>
      <c r="C486" s="120"/>
      <c r="D486" s="162"/>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spans="1:46" ht="15.75" customHeight="1">
      <c r="A487" s="120"/>
      <c r="B487" s="120"/>
      <c r="C487" s="120"/>
      <c r="D487" s="162"/>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spans="1:46" ht="15.75" customHeight="1">
      <c r="A488" s="120"/>
      <c r="B488" s="120"/>
      <c r="C488" s="120"/>
      <c r="D488" s="162"/>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spans="1:46" ht="15.75" customHeight="1">
      <c r="A489" s="120"/>
      <c r="B489" s="120"/>
      <c r="C489" s="120"/>
      <c r="D489" s="162"/>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spans="1:46" ht="15.75" customHeight="1">
      <c r="A490" s="120"/>
      <c r="B490" s="120"/>
      <c r="C490" s="120"/>
      <c r="D490" s="162"/>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spans="1:46" ht="15.75" customHeight="1">
      <c r="A491" s="120"/>
      <c r="B491" s="120"/>
      <c r="C491" s="120"/>
      <c r="D491" s="162"/>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spans="1:46" ht="15.75" customHeight="1">
      <c r="A492" s="120"/>
      <c r="B492" s="120"/>
      <c r="C492" s="120"/>
      <c r="D492" s="162"/>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spans="1:46" ht="15.75" customHeight="1">
      <c r="A493" s="120"/>
      <c r="B493" s="120"/>
      <c r="C493" s="120"/>
      <c r="D493" s="162"/>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spans="1:46" ht="15.75" customHeight="1">
      <c r="A494" s="120"/>
      <c r="B494" s="120"/>
      <c r="C494" s="120"/>
      <c r="D494" s="162"/>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spans="1:46" ht="15.75" customHeight="1">
      <c r="A495" s="120"/>
      <c r="B495" s="120"/>
      <c r="C495" s="120"/>
      <c r="D495" s="162"/>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spans="1:46" ht="15.75" customHeight="1">
      <c r="A496" s="120"/>
      <c r="B496" s="120"/>
      <c r="C496" s="120"/>
      <c r="D496" s="162"/>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spans="1:46" ht="15.75" customHeight="1">
      <c r="A497" s="120"/>
      <c r="B497" s="120"/>
      <c r="C497" s="120"/>
      <c r="D497" s="162"/>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spans="1:46" ht="15.75" customHeight="1">
      <c r="A498" s="120"/>
      <c r="B498" s="120"/>
      <c r="C498" s="120"/>
      <c r="D498" s="162"/>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spans="1:46" ht="15.75" customHeight="1">
      <c r="A499" s="120"/>
      <c r="B499" s="120"/>
      <c r="C499" s="120"/>
      <c r="D499" s="162"/>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spans="1:46" ht="15.75" customHeight="1">
      <c r="A500" s="120"/>
      <c r="B500" s="120"/>
      <c r="C500" s="120"/>
      <c r="D500" s="162"/>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spans="1:46" ht="15.75" customHeight="1">
      <c r="A501" s="120"/>
      <c r="B501" s="120"/>
      <c r="C501" s="120"/>
      <c r="D501" s="162"/>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spans="1:46" ht="15.75" customHeight="1">
      <c r="A502" s="120"/>
      <c r="B502" s="120"/>
      <c r="C502" s="120"/>
      <c r="D502" s="162"/>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spans="1:46" ht="15.75" customHeight="1">
      <c r="A503" s="120"/>
      <c r="B503" s="120"/>
      <c r="C503" s="120"/>
      <c r="D503" s="162"/>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spans="1:46" ht="15.75" customHeight="1">
      <c r="A504" s="120"/>
      <c r="B504" s="120"/>
      <c r="C504" s="120"/>
      <c r="D504" s="162"/>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spans="1:46" ht="15.75" customHeight="1">
      <c r="A505" s="120"/>
      <c r="B505" s="120"/>
      <c r="C505" s="120"/>
      <c r="D505" s="162"/>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spans="1:46" ht="15.75" customHeight="1">
      <c r="A506" s="120"/>
      <c r="B506" s="120"/>
      <c r="C506" s="120"/>
      <c r="D506" s="162"/>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spans="1:46" ht="15.75" customHeight="1">
      <c r="A507" s="120"/>
      <c r="B507" s="120"/>
      <c r="C507" s="120"/>
      <c r="D507" s="162"/>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spans="1:46" ht="15.75" customHeight="1">
      <c r="A508" s="120"/>
      <c r="B508" s="120"/>
      <c r="C508" s="120"/>
      <c r="D508" s="162"/>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spans="1:46" ht="15.75" customHeight="1">
      <c r="A509" s="120"/>
      <c r="B509" s="120"/>
      <c r="C509" s="120"/>
      <c r="D509" s="162"/>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spans="1:46" ht="15.75" customHeight="1">
      <c r="A510" s="120"/>
      <c r="B510" s="120"/>
      <c r="C510" s="120"/>
      <c r="D510" s="162"/>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spans="1:46" ht="15.75" customHeight="1">
      <c r="A511" s="120"/>
      <c r="B511" s="120"/>
      <c r="C511" s="120"/>
      <c r="D511" s="162"/>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spans="1:46" ht="15.75" customHeight="1">
      <c r="A512" s="120"/>
      <c r="B512" s="120"/>
      <c r="C512" s="120"/>
      <c r="D512" s="162"/>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spans="1:46" ht="15.75" customHeight="1">
      <c r="A513" s="120"/>
      <c r="B513" s="120"/>
      <c r="C513" s="120"/>
      <c r="D513" s="162"/>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spans="1:46" ht="15.75" customHeight="1">
      <c r="A514" s="120"/>
      <c r="B514" s="120"/>
      <c r="C514" s="120"/>
      <c r="D514" s="162"/>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spans="1:46" ht="15.75" customHeight="1">
      <c r="A515" s="120"/>
      <c r="B515" s="120"/>
      <c r="C515" s="120"/>
      <c r="D515" s="162"/>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spans="1:46" ht="15.75" customHeight="1">
      <c r="A516" s="120"/>
      <c r="B516" s="120"/>
      <c r="C516" s="120"/>
      <c r="D516" s="162"/>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spans="1:46" ht="15.75" customHeight="1">
      <c r="A517" s="120"/>
      <c r="B517" s="120"/>
      <c r="C517" s="120"/>
      <c r="D517" s="162"/>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spans="1:46" ht="15.75" customHeight="1">
      <c r="A518" s="120"/>
      <c r="B518" s="120"/>
      <c r="C518" s="120"/>
      <c r="D518" s="162"/>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spans="1:46" ht="15.75" customHeight="1">
      <c r="A519" s="120"/>
      <c r="B519" s="120"/>
      <c r="C519" s="120"/>
      <c r="D519" s="162"/>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spans="1:46" ht="15.75" customHeight="1">
      <c r="A520" s="120"/>
      <c r="B520" s="120"/>
      <c r="C520" s="120"/>
      <c r="D520" s="162"/>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spans="1:46" ht="15.75" customHeight="1">
      <c r="A521" s="120"/>
      <c r="B521" s="120"/>
      <c r="C521" s="120"/>
      <c r="D521" s="162"/>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spans="1:46" ht="15.75" customHeight="1">
      <c r="A522" s="120"/>
      <c r="B522" s="120"/>
      <c r="C522" s="120"/>
      <c r="D522" s="162"/>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spans="1:46" ht="15.75" customHeight="1">
      <c r="A523" s="120"/>
      <c r="B523" s="120"/>
      <c r="C523" s="120"/>
      <c r="D523" s="162"/>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spans="1:46" ht="15.75" customHeight="1">
      <c r="A524" s="120"/>
      <c r="B524" s="120"/>
      <c r="C524" s="120"/>
      <c r="D524" s="162"/>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spans="1:46" ht="15.75" customHeight="1">
      <c r="A525" s="120"/>
      <c r="B525" s="120"/>
      <c r="C525" s="120"/>
      <c r="D525" s="162"/>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spans="1:46" ht="15.75" customHeight="1">
      <c r="A526" s="120"/>
      <c r="B526" s="120"/>
      <c r="C526" s="120"/>
      <c r="D526" s="162"/>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spans="1:46" ht="15.75" customHeight="1">
      <c r="A527" s="120"/>
      <c r="B527" s="120"/>
      <c r="C527" s="120"/>
      <c r="D527" s="162"/>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spans="1:46" ht="15.75" customHeight="1">
      <c r="A528" s="120"/>
      <c r="B528" s="120"/>
      <c r="C528" s="120"/>
      <c r="D528" s="162"/>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spans="1:46" ht="15.75" customHeight="1">
      <c r="A529" s="120"/>
      <c r="B529" s="120"/>
      <c r="C529" s="120"/>
      <c r="D529" s="162"/>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spans="1:46" ht="15.75" customHeight="1">
      <c r="A530" s="120"/>
      <c r="B530" s="120"/>
      <c r="C530" s="120"/>
      <c r="D530" s="162"/>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spans="1:46" ht="15.75" customHeight="1">
      <c r="A531" s="120"/>
      <c r="B531" s="120"/>
      <c r="C531" s="120"/>
      <c r="D531" s="162"/>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spans="1:46" ht="15.75" customHeight="1">
      <c r="A532" s="120"/>
      <c r="B532" s="120"/>
      <c r="C532" s="120"/>
      <c r="D532" s="162"/>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spans="1:46" ht="15.75" customHeight="1">
      <c r="A533" s="120"/>
      <c r="B533" s="120"/>
      <c r="C533" s="120"/>
      <c r="D533" s="162"/>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spans="1:46" ht="15.75" customHeight="1">
      <c r="A534" s="120"/>
      <c r="B534" s="120"/>
      <c r="C534" s="120"/>
      <c r="D534" s="162"/>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spans="1:46" ht="15.75" customHeight="1">
      <c r="A535" s="120"/>
      <c r="B535" s="120"/>
      <c r="C535" s="120"/>
      <c r="D535" s="162"/>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spans="1:46" ht="15.75" customHeight="1">
      <c r="A536" s="120"/>
      <c r="B536" s="120"/>
      <c r="C536" s="120"/>
      <c r="D536" s="162"/>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spans="1:46" ht="15.75" customHeight="1">
      <c r="A537" s="120"/>
      <c r="B537" s="120"/>
      <c r="C537" s="120"/>
      <c r="D537" s="162"/>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spans="1:46" ht="15.75" customHeight="1">
      <c r="A538" s="120"/>
      <c r="B538" s="120"/>
      <c r="C538" s="120"/>
      <c r="D538" s="162"/>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spans="1:46" ht="15.75" customHeight="1">
      <c r="A539" s="120"/>
      <c r="B539" s="120"/>
      <c r="C539" s="120"/>
      <c r="D539" s="162"/>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spans="1:46" ht="15.75" customHeight="1">
      <c r="A540" s="120"/>
      <c r="B540" s="120"/>
      <c r="C540" s="120"/>
      <c r="D540" s="162"/>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spans="1:46" ht="15.75" customHeight="1">
      <c r="A541" s="120"/>
      <c r="B541" s="120"/>
      <c r="C541" s="120"/>
      <c r="D541" s="162"/>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spans="1:46" ht="15.75" customHeight="1">
      <c r="A542" s="120"/>
      <c r="B542" s="120"/>
      <c r="C542" s="120"/>
      <c r="D542" s="162"/>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spans="1:46" ht="15.75" customHeight="1">
      <c r="A543" s="120"/>
      <c r="B543" s="120"/>
      <c r="C543" s="120"/>
      <c r="D543" s="162"/>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spans="1:46" ht="15.75" customHeight="1">
      <c r="A544" s="120"/>
      <c r="B544" s="120"/>
      <c r="C544" s="120"/>
      <c r="D544" s="162"/>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spans="1:46" ht="15.75" customHeight="1">
      <c r="A545" s="120"/>
      <c r="B545" s="120"/>
      <c r="C545" s="120"/>
      <c r="D545" s="162"/>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spans="1:46" ht="15.75" customHeight="1">
      <c r="A546" s="120"/>
      <c r="B546" s="120"/>
      <c r="C546" s="120"/>
      <c r="D546" s="162"/>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spans="1:46" ht="15.75" customHeight="1">
      <c r="A547" s="120"/>
      <c r="B547" s="120"/>
      <c r="C547" s="120"/>
      <c r="D547" s="162"/>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spans="1:46" ht="15.75" customHeight="1">
      <c r="A548" s="120"/>
      <c r="B548" s="120"/>
      <c r="C548" s="120"/>
      <c r="D548" s="162"/>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spans="1:46" ht="15.75" customHeight="1">
      <c r="A549" s="120"/>
      <c r="B549" s="120"/>
      <c r="C549" s="120"/>
      <c r="D549" s="162"/>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spans="1:46" ht="15.75" customHeight="1">
      <c r="A550" s="120"/>
      <c r="B550" s="120"/>
      <c r="C550" s="120"/>
      <c r="D550" s="162"/>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spans="1:46" ht="15.75" customHeight="1">
      <c r="A551" s="120"/>
      <c r="B551" s="120"/>
      <c r="C551" s="120"/>
      <c r="D551" s="162"/>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spans="1:46" ht="15.75" customHeight="1">
      <c r="A552" s="120"/>
      <c r="B552" s="120"/>
      <c r="C552" s="120"/>
      <c r="D552" s="162"/>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spans="1:46" ht="15.75" customHeight="1">
      <c r="A553" s="120"/>
      <c r="B553" s="120"/>
      <c r="C553" s="120"/>
      <c r="D553" s="162"/>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spans="1:46" ht="15.75" customHeight="1">
      <c r="A554" s="120"/>
      <c r="B554" s="120"/>
      <c r="C554" s="120"/>
      <c r="D554" s="162"/>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spans="1:46" ht="15.75" customHeight="1">
      <c r="A555" s="120"/>
      <c r="B555" s="120"/>
      <c r="C555" s="120"/>
      <c r="D555" s="162"/>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spans="1:46" ht="15.75" customHeight="1">
      <c r="A556" s="120"/>
      <c r="B556" s="120"/>
      <c r="C556" s="120"/>
      <c r="D556" s="162"/>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spans="1:46" ht="15.75" customHeight="1">
      <c r="A557" s="120"/>
      <c r="B557" s="120"/>
      <c r="C557" s="120"/>
      <c r="D557" s="162"/>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spans="1:46" ht="15.75" customHeight="1">
      <c r="A558" s="120"/>
      <c r="B558" s="120"/>
      <c r="C558" s="120"/>
      <c r="D558" s="162"/>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spans="1:46" ht="15.75" customHeight="1">
      <c r="A559" s="120"/>
      <c r="B559" s="120"/>
      <c r="C559" s="120"/>
      <c r="D559" s="162"/>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spans="1:46" ht="15.75" customHeight="1">
      <c r="A560" s="120"/>
      <c r="B560" s="120"/>
      <c r="C560" s="120"/>
      <c r="D560" s="162"/>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spans="1:46" ht="15.75" customHeight="1">
      <c r="A561" s="120"/>
      <c r="B561" s="120"/>
      <c r="C561" s="120"/>
      <c r="D561" s="162"/>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spans="1:46" ht="15.75" customHeight="1">
      <c r="A562" s="120"/>
      <c r="B562" s="120"/>
      <c r="C562" s="120"/>
      <c r="D562" s="162"/>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spans="1:46" ht="15.75" customHeight="1">
      <c r="A563" s="120"/>
      <c r="B563" s="120"/>
      <c r="C563" s="120"/>
      <c r="D563" s="162"/>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spans="1:46" ht="15.75" customHeight="1">
      <c r="A564" s="120"/>
      <c r="B564" s="120"/>
      <c r="C564" s="120"/>
      <c r="D564" s="162"/>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spans="1:46" ht="15.75" customHeight="1">
      <c r="A565" s="120"/>
      <c r="B565" s="120"/>
      <c r="C565" s="120"/>
      <c r="D565" s="162"/>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spans="1:46" ht="15.75" customHeight="1">
      <c r="A566" s="120"/>
      <c r="B566" s="120"/>
      <c r="C566" s="120"/>
      <c r="D566" s="162"/>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spans="1:46" ht="15.75" customHeight="1">
      <c r="A567" s="120"/>
      <c r="B567" s="120"/>
      <c r="C567" s="120"/>
      <c r="D567" s="162"/>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spans="1:46" ht="15.75" customHeight="1">
      <c r="A568" s="120"/>
      <c r="B568" s="120"/>
      <c r="C568" s="120"/>
      <c r="D568" s="162"/>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spans="1:46" ht="15.75" customHeight="1">
      <c r="A569" s="120"/>
      <c r="B569" s="120"/>
      <c r="C569" s="120"/>
      <c r="D569" s="162"/>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spans="1:46" ht="15.75" customHeight="1">
      <c r="A570" s="120"/>
      <c r="B570" s="120"/>
      <c r="C570" s="120"/>
      <c r="D570" s="162"/>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spans="1:46" ht="15.75" customHeight="1">
      <c r="A571" s="120"/>
      <c r="B571" s="120"/>
      <c r="C571" s="120"/>
      <c r="D571" s="162"/>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spans="1:46" ht="15.75" customHeight="1">
      <c r="A572" s="120"/>
      <c r="B572" s="120"/>
      <c r="C572" s="120"/>
      <c r="D572" s="162"/>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spans="1:46" ht="15.75" customHeight="1">
      <c r="A573" s="120"/>
      <c r="B573" s="120"/>
      <c r="C573" s="120"/>
      <c r="D573" s="162"/>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spans="1:46" ht="15.75" customHeight="1">
      <c r="A574" s="120"/>
      <c r="B574" s="120"/>
      <c r="C574" s="120"/>
      <c r="D574" s="162"/>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spans="1:46" ht="15.75" customHeight="1">
      <c r="A575" s="120"/>
      <c r="B575" s="120"/>
      <c r="C575" s="120"/>
      <c r="D575" s="162"/>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spans="1:46" ht="15.75" customHeight="1">
      <c r="A576" s="120"/>
      <c r="B576" s="120"/>
      <c r="C576" s="120"/>
      <c r="D576" s="162"/>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spans="1:46" ht="15.75" customHeight="1">
      <c r="A577" s="120"/>
      <c r="B577" s="120"/>
      <c r="C577" s="120"/>
      <c r="D577" s="162"/>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spans="1:46" ht="15.75" customHeight="1">
      <c r="A578" s="120"/>
      <c r="B578" s="120"/>
      <c r="C578" s="120"/>
      <c r="D578" s="162"/>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spans="1:46" ht="15.75" customHeight="1">
      <c r="A579" s="120"/>
      <c r="B579" s="120"/>
      <c r="C579" s="120"/>
      <c r="D579" s="162"/>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spans="1:46" ht="15.75" customHeight="1">
      <c r="A580" s="120"/>
      <c r="B580" s="120"/>
      <c r="C580" s="120"/>
      <c r="D580" s="162"/>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spans="1:46" ht="15.75" customHeight="1">
      <c r="A581" s="120"/>
      <c r="B581" s="120"/>
      <c r="C581" s="120"/>
      <c r="D581" s="162"/>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spans="1:46" ht="15.75" customHeight="1">
      <c r="A582" s="120"/>
      <c r="B582" s="120"/>
      <c r="C582" s="120"/>
      <c r="D582" s="162"/>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spans="1:46" ht="15.75" customHeight="1">
      <c r="A583" s="120"/>
      <c r="B583" s="120"/>
      <c r="C583" s="120"/>
      <c r="D583" s="162"/>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spans="1:46" ht="15.75" customHeight="1">
      <c r="A584" s="120"/>
      <c r="B584" s="120"/>
      <c r="C584" s="120"/>
      <c r="D584" s="162"/>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spans="1:46" ht="15.75" customHeight="1">
      <c r="A585" s="120"/>
      <c r="B585" s="120"/>
      <c r="C585" s="120"/>
      <c r="D585" s="162"/>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spans="1:46" ht="15.75" customHeight="1">
      <c r="A586" s="120"/>
      <c r="B586" s="120"/>
      <c r="C586" s="120"/>
      <c r="D586" s="162"/>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spans="1:46" ht="15.75" customHeight="1">
      <c r="A587" s="120"/>
      <c r="B587" s="120"/>
      <c r="C587" s="120"/>
      <c r="D587" s="162"/>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spans="1:46" ht="15.75" customHeight="1">
      <c r="A588" s="120"/>
      <c r="B588" s="120"/>
      <c r="C588" s="120"/>
      <c r="D588" s="162"/>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spans="1:46" ht="15.75" customHeight="1">
      <c r="A589" s="120"/>
      <c r="B589" s="120"/>
      <c r="C589" s="120"/>
      <c r="D589" s="162"/>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spans="1:46" ht="15.75" customHeight="1">
      <c r="A590" s="120"/>
      <c r="B590" s="120"/>
      <c r="C590" s="120"/>
      <c r="D590" s="162"/>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spans="1:46" ht="15.75" customHeight="1">
      <c r="A591" s="120"/>
      <c r="B591" s="120"/>
      <c r="C591" s="120"/>
      <c r="D591" s="162"/>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spans="1:46" ht="15.75" customHeight="1">
      <c r="A592" s="120"/>
      <c r="B592" s="120"/>
      <c r="C592" s="120"/>
      <c r="D592" s="162"/>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spans="1:46" ht="15.75" customHeight="1">
      <c r="A593" s="120"/>
      <c r="B593" s="120"/>
      <c r="C593" s="120"/>
      <c r="D593" s="162"/>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spans="1:46" ht="15.75" customHeight="1">
      <c r="A594" s="120"/>
      <c r="B594" s="120"/>
      <c r="C594" s="120"/>
      <c r="D594" s="162"/>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spans="1:46" ht="15.75" customHeight="1">
      <c r="A595" s="120"/>
      <c r="B595" s="120"/>
      <c r="C595" s="120"/>
      <c r="D595" s="162"/>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spans="1:46" ht="15.75" customHeight="1">
      <c r="A596" s="120"/>
      <c r="B596" s="120"/>
      <c r="C596" s="120"/>
      <c r="D596" s="162"/>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spans="1:46" ht="15.75" customHeight="1">
      <c r="A597" s="120"/>
      <c r="B597" s="120"/>
      <c r="C597" s="120"/>
      <c r="D597" s="162"/>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spans="1:46" ht="15.75" customHeight="1">
      <c r="A598" s="120"/>
      <c r="B598" s="120"/>
      <c r="C598" s="120"/>
      <c r="D598" s="162"/>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spans="1:46" ht="15.75" customHeight="1">
      <c r="A599" s="120"/>
      <c r="B599" s="120"/>
      <c r="C599" s="120"/>
      <c r="D599" s="162"/>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spans="1:46" ht="15.75" customHeight="1">
      <c r="A600" s="120"/>
      <c r="B600" s="120"/>
      <c r="C600" s="120"/>
      <c r="D600" s="162"/>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spans="1:46" ht="15.75" customHeight="1">
      <c r="A601" s="120"/>
      <c r="B601" s="120"/>
      <c r="C601" s="120"/>
      <c r="D601" s="162"/>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spans="1:46" ht="15.75" customHeight="1">
      <c r="A602" s="120"/>
      <c r="B602" s="120"/>
      <c r="C602" s="120"/>
      <c r="D602" s="162"/>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spans="1:46" ht="15.75" customHeight="1">
      <c r="A603" s="120"/>
      <c r="B603" s="120"/>
      <c r="C603" s="120"/>
      <c r="D603" s="162"/>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spans="1:46" ht="15.75" customHeight="1">
      <c r="A604" s="120"/>
      <c r="B604" s="120"/>
      <c r="C604" s="120"/>
      <c r="D604" s="162"/>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spans="1:46" ht="15.75" customHeight="1">
      <c r="A605" s="120"/>
      <c r="B605" s="120"/>
      <c r="C605" s="120"/>
      <c r="D605" s="162"/>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spans="1:46" ht="15.75" customHeight="1">
      <c r="A606" s="120"/>
      <c r="B606" s="120"/>
      <c r="C606" s="120"/>
      <c r="D606" s="162"/>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spans="1:46" ht="15.75" customHeight="1">
      <c r="A607" s="120"/>
      <c r="B607" s="120"/>
      <c r="C607" s="120"/>
      <c r="D607" s="162"/>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spans="1:46" ht="15.75" customHeight="1">
      <c r="A608" s="120"/>
      <c r="B608" s="120"/>
      <c r="C608" s="120"/>
      <c r="D608" s="162"/>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spans="1:46" ht="15.75" customHeight="1">
      <c r="A609" s="120"/>
      <c r="B609" s="120"/>
      <c r="C609" s="120"/>
      <c r="D609" s="162"/>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spans="1:46" ht="15.75" customHeight="1">
      <c r="A610" s="120"/>
      <c r="B610" s="120"/>
      <c r="C610" s="120"/>
      <c r="D610" s="162"/>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spans="1:46" ht="15.75" customHeight="1">
      <c r="A611" s="120"/>
      <c r="B611" s="120"/>
      <c r="C611" s="120"/>
      <c r="D611" s="162"/>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spans="1:46" ht="15.75" customHeight="1">
      <c r="A612" s="120"/>
      <c r="B612" s="120"/>
      <c r="C612" s="120"/>
      <c r="D612" s="162"/>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spans="1:46" ht="15.75" customHeight="1">
      <c r="A613" s="120"/>
      <c r="B613" s="120"/>
      <c r="C613" s="120"/>
      <c r="D613" s="162"/>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spans="1:46" ht="15.75" customHeight="1">
      <c r="A614" s="120"/>
      <c r="B614" s="120"/>
      <c r="C614" s="120"/>
      <c r="D614" s="162"/>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spans="1:46" ht="15.75" customHeight="1">
      <c r="A615" s="120"/>
      <c r="B615" s="120"/>
      <c r="C615" s="120"/>
      <c r="D615" s="162"/>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spans="1:46" ht="15.75" customHeight="1">
      <c r="A616" s="120"/>
      <c r="B616" s="120"/>
      <c r="C616" s="120"/>
      <c r="D616" s="162"/>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spans="1:46" ht="15.75" customHeight="1">
      <c r="A617" s="120"/>
      <c r="B617" s="120"/>
      <c r="C617" s="120"/>
      <c r="D617" s="162"/>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spans="1:46" ht="15.75" customHeight="1">
      <c r="A618" s="120"/>
      <c r="B618" s="120"/>
      <c r="C618" s="120"/>
      <c r="D618" s="162"/>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spans="1:46" ht="15.75" customHeight="1">
      <c r="A619" s="120"/>
      <c r="B619" s="120"/>
      <c r="C619" s="120"/>
      <c r="D619" s="162"/>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spans="1:46" ht="15.75" customHeight="1">
      <c r="A620" s="120"/>
      <c r="B620" s="120"/>
      <c r="C620" s="120"/>
      <c r="D620" s="162"/>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spans="1:46" ht="15.75" customHeight="1">
      <c r="A621" s="120"/>
      <c r="B621" s="120"/>
      <c r="C621" s="120"/>
      <c r="D621" s="162"/>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spans="1:46" ht="15.75" customHeight="1">
      <c r="A622" s="120"/>
      <c r="B622" s="120"/>
      <c r="C622" s="120"/>
      <c r="D622" s="162"/>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spans="1:46" ht="15.75" customHeight="1">
      <c r="A623" s="120"/>
      <c r="B623" s="120"/>
      <c r="C623" s="120"/>
      <c r="D623" s="162"/>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spans="1:46" ht="15.75" customHeight="1">
      <c r="A624" s="120"/>
      <c r="B624" s="120"/>
      <c r="C624" s="120"/>
      <c r="D624" s="162"/>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spans="1:46" ht="15.75" customHeight="1">
      <c r="A625" s="120"/>
      <c r="B625" s="120"/>
      <c r="C625" s="120"/>
      <c r="D625" s="162"/>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spans="1:46" ht="15.75" customHeight="1">
      <c r="A626" s="120"/>
      <c r="B626" s="120"/>
      <c r="C626" s="120"/>
      <c r="D626" s="162"/>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spans="1:46" ht="15.75" customHeight="1">
      <c r="A627" s="120"/>
      <c r="B627" s="120"/>
      <c r="C627" s="120"/>
      <c r="D627" s="162"/>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spans="1:46" ht="15.75" customHeight="1">
      <c r="A628" s="120"/>
      <c r="B628" s="120"/>
      <c r="C628" s="120"/>
      <c r="D628" s="162"/>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spans="1:46" ht="15.75" customHeight="1">
      <c r="A629" s="120"/>
      <c r="B629" s="120"/>
      <c r="C629" s="120"/>
      <c r="D629" s="162"/>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spans="1:46" ht="15.75" customHeight="1">
      <c r="A630" s="120"/>
      <c r="B630" s="120"/>
      <c r="C630" s="120"/>
      <c r="D630" s="162"/>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spans="1:46" ht="15.75" customHeight="1">
      <c r="A631" s="120"/>
      <c r="B631" s="120"/>
      <c r="C631" s="120"/>
      <c r="D631" s="162"/>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spans="1:46" ht="15.75" customHeight="1">
      <c r="A632" s="120"/>
      <c r="B632" s="120"/>
      <c r="C632" s="120"/>
      <c r="D632" s="162"/>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spans="1:46" ht="15.75" customHeight="1">
      <c r="A633" s="120"/>
      <c r="B633" s="120"/>
      <c r="C633" s="120"/>
      <c r="D633" s="162"/>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spans="1:46" ht="15.75" customHeight="1">
      <c r="A634" s="120"/>
      <c r="B634" s="120"/>
      <c r="C634" s="120"/>
      <c r="D634" s="162"/>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spans="1:46" ht="15.75" customHeight="1">
      <c r="A635" s="120"/>
      <c r="B635" s="120"/>
      <c r="C635" s="120"/>
      <c r="D635" s="162"/>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spans="1:46" ht="15.75" customHeight="1">
      <c r="A636" s="120"/>
      <c r="B636" s="120"/>
      <c r="C636" s="120"/>
      <c r="D636" s="162"/>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spans="1:46" ht="15.75" customHeight="1">
      <c r="A637" s="120"/>
      <c r="B637" s="120"/>
      <c r="C637" s="120"/>
      <c r="D637" s="162"/>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spans="1:46" ht="15.75" customHeight="1">
      <c r="A638" s="120"/>
      <c r="B638" s="120"/>
      <c r="C638" s="120"/>
      <c r="D638" s="162"/>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spans="1:46" ht="15.75" customHeight="1">
      <c r="A639" s="120"/>
      <c r="B639" s="120"/>
      <c r="C639" s="120"/>
      <c r="D639" s="162"/>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spans="1:46" ht="15.75" customHeight="1">
      <c r="A640" s="120"/>
      <c r="B640" s="120"/>
      <c r="C640" s="120"/>
      <c r="D640" s="162"/>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spans="1:46" ht="15.75" customHeight="1">
      <c r="A641" s="120"/>
      <c r="B641" s="120"/>
      <c r="C641" s="120"/>
      <c r="D641" s="162"/>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spans="1:46" ht="15.75" customHeight="1">
      <c r="A642" s="120"/>
      <c r="B642" s="120"/>
      <c r="C642" s="120"/>
      <c r="D642" s="162"/>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spans="1:46" ht="15.75" customHeight="1">
      <c r="A643" s="120"/>
      <c r="B643" s="120"/>
      <c r="C643" s="120"/>
      <c r="D643" s="162"/>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spans="1:46" ht="15.75" customHeight="1">
      <c r="A644" s="120"/>
      <c r="B644" s="120"/>
      <c r="C644" s="120"/>
      <c r="D644" s="162"/>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spans="1:46" ht="15.75" customHeight="1">
      <c r="A645" s="120"/>
      <c r="B645" s="120"/>
      <c r="C645" s="120"/>
      <c r="D645" s="162"/>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spans="1:46" ht="15.75" customHeight="1">
      <c r="A646" s="120"/>
      <c r="B646" s="120"/>
      <c r="C646" s="120"/>
      <c r="D646" s="162"/>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spans="1:46" ht="15.75" customHeight="1">
      <c r="A647" s="120"/>
      <c r="B647" s="120"/>
      <c r="C647" s="120"/>
      <c r="D647" s="162"/>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spans="1:46" ht="15.75" customHeight="1">
      <c r="A648" s="120"/>
      <c r="B648" s="120"/>
      <c r="C648" s="120"/>
      <c r="D648" s="162"/>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spans="1:46" ht="15.75" customHeight="1">
      <c r="A649" s="120"/>
      <c r="B649" s="120"/>
      <c r="C649" s="120"/>
      <c r="D649" s="162"/>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spans="1:46" ht="15.75" customHeight="1">
      <c r="A650" s="120"/>
      <c r="B650" s="120"/>
      <c r="C650" s="120"/>
      <c r="D650" s="162"/>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spans="1:46" ht="15.75" customHeight="1">
      <c r="A651" s="120"/>
      <c r="B651" s="120"/>
      <c r="C651" s="120"/>
      <c r="D651" s="162"/>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spans="1:46" ht="15.75" customHeight="1">
      <c r="A652" s="120"/>
      <c r="B652" s="120"/>
      <c r="C652" s="120"/>
      <c r="D652" s="162"/>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spans="1:46" ht="15.75" customHeight="1">
      <c r="A653" s="120"/>
      <c r="B653" s="120"/>
      <c r="C653" s="120"/>
      <c r="D653" s="162"/>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spans="1:46" ht="15.75" customHeight="1">
      <c r="A654" s="120"/>
      <c r="B654" s="120"/>
      <c r="C654" s="120"/>
      <c r="D654" s="162"/>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spans="1:46" ht="15.75" customHeight="1">
      <c r="A655" s="120"/>
      <c r="B655" s="120"/>
      <c r="C655" s="120"/>
      <c r="D655" s="162"/>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spans="1:46" ht="15.75" customHeight="1">
      <c r="A656" s="120"/>
      <c r="B656" s="120"/>
      <c r="C656" s="120"/>
      <c r="D656" s="162"/>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spans="1:46" ht="15.75" customHeight="1">
      <c r="A657" s="120"/>
      <c r="B657" s="120"/>
      <c r="C657" s="120"/>
      <c r="D657" s="162"/>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spans="1:46" ht="15.75" customHeight="1">
      <c r="A658" s="120"/>
      <c r="B658" s="120"/>
      <c r="C658" s="120"/>
      <c r="D658" s="162"/>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spans="1:46" ht="15.75" customHeight="1">
      <c r="A659" s="120"/>
      <c r="B659" s="120"/>
      <c r="C659" s="120"/>
      <c r="D659" s="162"/>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spans="1:46" ht="15.75" customHeight="1">
      <c r="A660" s="120"/>
      <c r="B660" s="120"/>
      <c r="C660" s="120"/>
      <c r="D660" s="162"/>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spans="1:46" ht="15.75" customHeight="1">
      <c r="A661" s="120"/>
      <c r="B661" s="120"/>
      <c r="C661" s="120"/>
      <c r="D661" s="162"/>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spans="1:46" ht="15.75" customHeight="1">
      <c r="A662" s="120"/>
      <c r="B662" s="120"/>
      <c r="C662" s="120"/>
      <c r="D662" s="162"/>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spans="1:46" ht="15.75" customHeight="1">
      <c r="A663" s="120"/>
      <c r="B663" s="120"/>
      <c r="C663" s="120"/>
      <c r="D663" s="162"/>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spans="1:46" ht="15.75" customHeight="1">
      <c r="A664" s="120"/>
      <c r="B664" s="120"/>
      <c r="C664" s="120"/>
      <c r="D664" s="162"/>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spans="1:46" ht="15.75" customHeight="1">
      <c r="A665" s="120"/>
      <c r="B665" s="120"/>
      <c r="C665" s="120"/>
      <c r="D665" s="162"/>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spans="1:46" ht="15.75" customHeight="1">
      <c r="A666" s="120"/>
      <c r="B666" s="120"/>
      <c r="C666" s="120"/>
      <c r="D666" s="162"/>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spans="1:46" ht="15.75" customHeight="1">
      <c r="A667" s="120"/>
      <c r="B667" s="120"/>
      <c r="C667" s="120"/>
      <c r="D667" s="162"/>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spans="1:46" ht="15.75" customHeight="1">
      <c r="A668" s="120"/>
      <c r="B668" s="120"/>
      <c r="C668" s="120"/>
      <c r="D668" s="162"/>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spans="1:46" ht="15.75" customHeight="1">
      <c r="A669" s="120"/>
      <c r="B669" s="120"/>
      <c r="C669" s="120"/>
      <c r="D669" s="162"/>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spans="1:46" ht="15.75" customHeight="1">
      <c r="A670" s="120"/>
      <c r="B670" s="120"/>
      <c r="C670" s="120"/>
      <c r="D670" s="162"/>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spans="1:46" ht="15.75" customHeight="1">
      <c r="A671" s="120"/>
      <c r="B671" s="120"/>
      <c r="C671" s="120"/>
      <c r="D671" s="162"/>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spans="1:46" ht="15.75" customHeight="1">
      <c r="A672" s="120"/>
      <c r="B672" s="120"/>
      <c r="C672" s="120"/>
      <c r="D672" s="162"/>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spans="1:46" ht="15.75" customHeight="1">
      <c r="A673" s="120"/>
      <c r="B673" s="120"/>
      <c r="C673" s="120"/>
      <c r="D673" s="162"/>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spans="1:46" ht="15.75" customHeight="1">
      <c r="A674" s="120"/>
      <c r="B674" s="120"/>
      <c r="C674" s="120"/>
      <c r="D674" s="162"/>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spans="1:46" ht="15.75" customHeight="1">
      <c r="A675" s="120"/>
      <c r="B675" s="120"/>
      <c r="C675" s="120"/>
      <c r="D675" s="162"/>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spans="1:46" ht="15.75" customHeight="1">
      <c r="A676" s="120"/>
      <c r="B676" s="120"/>
      <c r="C676" s="120"/>
      <c r="D676" s="162"/>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spans="1:46" ht="15.75" customHeight="1">
      <c r="A677" s="120"/>
      <c r="B677" s="120"/>
      <c r="C677" s="120"/>
      <c r="D677" s="162"/>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spans="1:46" ht="15.75" customHeight="1">
      <c r="A678" s="120"/>
      <c r="B678" s="120"/>
      <c r="C678" s="120"/>
      <c r="D678" s="162"/>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spans="1:46" ht="15.75" customHeight="1">
      <c r="A679" s="120"/>
      <c r="B679" s="120"/>
      <c r="C679" s="120"/>
      <c r="D679" s="162"/>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spans="1:46" ht="15.75" customHeight="1">
      <c r="A680" s="120"/>
      <c r="B680" s="120"/>
      <c r="C680" s="120"/>
      <c r="D680" s="162"/>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spans="1:46" ht="15.75" customHeight="1">
      <c r="A681" s="120"/>
      <c r="B681" s="120"/>
      <c r="C681" s="120"/>
      <c r="D681" s="162"/>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spans="1:46" ht="15.75" customHeight="1">
      <c r="A682" s="120"/>
      <c r="B682" s="120"/>
      <c r="C682" s="120"/>
      <c r="D682" s="162"/>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spans="1:46" ht="15.75" customHeight="1">
      <c r="A683" s="120"/>
      <c r="B683" s="120"/>
      <c r="C683" s="120"/>
      <c r="D683" s="162"/>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spans="1:46" ht="15.75" customHeight="1">
      <c r="A684" s="120"/>
      <c r="B684" s="120"/>
      <c r="C684" s="120"/>
      <c r="D684" s="162"/>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spans="1:46" ht="15.75" customHeight="1">
      <c r="A685" s="120"/>
      <c r="B685" s="120"/>
      <c r="C685" s="120"/>
      <c r="D685" s="162"/>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spans="1:46" ht="15.75" customHeight="1">
      <c r="A686" s="120"/>
      <c r="B686" s="120"/>
      <c r="C686" s="120"/>
      <c r="D686" s="162"/>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spans="1:46" ht="15.75" customHeight="1">
      <c r="A687" s="120"/>
      <c r="B687" s="120"/>
      <c r="C687" s="120"/>
      <c r="D687" s="162"/>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spans="1:46" ht="15.75" customHeight="1">
      <c r="A688" s="120"/>
      <c r="B688" s="120"/>
      <c r="C688" s="120"/>
      <c r="D688" s="162"/>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spans="1:46" ht="15.75" customHeight="1">
      <c r="A689" s="120"/>
      <c r="B689" s="120"/>
      <c r="C689" s="120"/>
      <c r="D689" s="162"/>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spans="1:46" ht="15.75" customHeight="1">
      <c r="A690" s="120"/>
      <c r="B690" s="120"/>
      <c r="C690" s="120"/>
      <c r="D690" s="162"/>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spans="1:46" ht="15.75" customHeight="1">
      <c r="A691" s="120"/>
      <c r="B691" s="120"/>
      <c r="C691" s="120"/>
      <c r="D691" s="162"/>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spans="1:46" ht="15.75" customHeight="1">
      <c r="A692" s="120"/>
      <c r="B692" s="120"/>
      <c r="C692" s="120"/>
      <c r="D692" s="162"/>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spans="1:46" ht="15.75" customHeight="1">
      <c r="A693" s="120"/>
      <c r="B693" s="120"/>
      <c r="C693" s="120"/>
      <c r="D693" s="162"/>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spans="1:46" ht="15.75" customHeight="1">
      <c r="A694" s="120"/>
      <c r="B694" s="120"/>
      <c r="C694" s="120"/>
      <c r="D694" s="162"/>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spans="1:46" ht="15.75" customHeight="1">
      <c r="A695" s="120"/>
      <c r="B695" s="120"/>
      <c r="C695" s="120"/>
      <c r="D695" s="162"/>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spans="1:46" ht="15.75" customHeight="1">
      <c r="A696" s="120"/>
      <c r="B696" s="120"/>
      <c r="C696" s="120"/>
      <c r="D696" s="162"/>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spans="1:46" ht="15.75" customHeight="1">
      <c r="A697" s="120"/>
      <c r="B697" s="120"/>
      <c r="C697" s="120"/>
      <c r="D697" s="162"/>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spans="1:46" ht="15.75" customHeight="1">
      <c r="A698" s="120"/>
      <c r="B698" s="120"/>
      <c r="C698" s="120"/>
      <c r="D698" s="162"/>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spans="1:46" ht="15.75" customHeight="1">
      <c r="A699" s="120"/>
      <c r="B699" s="120"/>
      <c r="C699" s="120"/>
      <c r="D699" s="162"/>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spans="1:46" ht="15.75" customHeight="1">
      <c r="A700" s="120"/>
      <c r="B700" s="120"/>
      <c r="C700" s="120"/>
      <c r="D700" s="162"/>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spans="1:46" ht="15.75" customHeight="1">
      <c r="A701" s="120"/>
      <c r="B701" s="120"/>
      <c r="C701" s="120"/>
      <c r="D701" s="162"/>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spans="1:46" ht="15.75" customHeight="1">
      <c r="A702" s="120"/>
      <c r="B702" s="120"/>
      <c r="C702" s="120"/>
      <c r="D702" s="162"/>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spans="1:46" ht="15.75" customHeight="1">
      <c r="A703" s="120"/>
      <c r="B703" s="120"/>
      <c r="C703" s="120"/>
      <c r="D703" s="162"/>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spans="1:46" ht="15.75" customHeight="1">
      <c r="A704" s="120"/>
      <c r="B704" s="120"/>
      <c r="C704" s="120"/>
      <c r="D704" s="162"/>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spans="1:46" ht="15.75" customHeight="1">
      <c r="A705" s="120"/>
      <c r="B705" s="120"/>
      <c r="C705" s="120"/>
      <c r="D705" s="162"/>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spans="1:46" ht="15.75" customHeight="1">
      <c r="A706" s="120"/>
      <c r="B706" s="120"/>
      <c r="C706" s="120"/>
      <c r="D706" s="162"/>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spans="1:46" ht="15.75" customHeight="1">
      <c r="A707" s="120"/>
      <c r="B707" s="120"/>
      <c r="C707" s="120"/>
      <c r="D707" s="162"/>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spans="1:46" ht="15.75" customHeight="1">
      <c r="A708" s="120"/>
      <c r="B708" s="120"/>
      <c r="C708" s="120"/>
      <c r="D708" s="162"/>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spans="1:46" ht="15.75" customHeight="1">
      <c r="A709" s="120"/>
      <c r="B709" s="120"/>
      <c r="C709" s="120"/>
      <c r="D709" s="162"/>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spans="1:46" ht="15.75" customHeight="1">
      <c r="A710" s="120"/>
      <c r="B710" s="120"/>
      <c r="C710" s="120"/>
      <c r="D710" s="162"/>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spans="1:46" ht="15.75" customHeight="1">
      <c r="A711" s="120"/>
      <c r="B711" s="120"/>
      <c r="C711" s="120"/>
      <c r="D711" s="162"/>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spans="1:46" ht="15.75" customHeight="1">
      <c r="A712" s="120"/>
      <c r="B712" s="120"/>
      <c r="C712" s="120"/>
      <c r="D712" s="162"/>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spans="1:46" ht="15.75" customHeight="1">
      <c r="A713" s="120"/>
      <c r="B713" s="120"/>
      <c r="C713" s="120"/>
      <c r="D713" s="162"/>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spans="1:46" ht="15.75" customHeight="1">
      <c r="A714" s="120"/>
      <c r="B714" s="120"/>
      <c r="C714" s="120"/>
      <c r="D714" s="162"/>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spans="1:46" ht="15.75" customHeight="1">
      <c r="A715" s="120"/>
      <c r="B715" s="120"/>
      <c r="C715" s="120"/>
      <c r="D715" s="162"/>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spans="1:46" ht="15.75" customHeight="1">
      <c r="A716" s="120"/>
      <c r="B716" s="120"/>
      <c r="C716" s="120"/>
      <c r="D716" s="162"/>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spans="1:46" ht="15.75" customHeight="1">
      <c r="A717" s="120"/>
      <c r="B717" s="120"/>
      <c r="C717" s="120"/>
      <c r="D717" s="162"/>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spans="1:46" ht="15.75" customHeight="1">
      <c r="A718" s="120"/>
      <c r="B718" s="120"/>
      <c r="C718" s="120"/>
      <c r="D718" s="162"/>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spans="1:46" ht="15.75" customHeight="1">
      <c r="A719" s="120"/>
      <c r="B719" s="120"/>
      <c r="C719" s="120"/>
      <c r="D719" s="162"/>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spans="1:46" ht="15.75" customHeight="1">
      <c r="A720" s="120"/>
      <c r="B720" s="120"/>
      <c r="C720" s="120"/>
      <c r="D720" s="162"/>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spans="1:46" ht="15.75" customHeight="1">
      <c r="A721" s="120"/>
      <c r="B721" s="120"/>
      <c r="C721" s="120"/>
      <c r="D721" s="162"/>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spans="1:46" ht="15.75" customHeight="1">
      <c r="A722" s="120"/>
      <c r="B722" s="120"/>
      <c r="C722" s="120"/>
      <c r="D722" s="162"/>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spans="1:46" ht="15.75" customHeight="1">
      <c r="A723" s="120"/>
      <c r="B723" s="120"/>
      <c r="C723" s="120"/>
      <c r="D723" s="162"/>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spans="1:46" ht="15.75" customHeight="1">
      <c r="A724" s="120"/>
      <c r="B724" s="120"/>
      <c r="C724" s="120"/>
      <c r="D724" s="162"/>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spans="1:46" ht="15.75" customHeight="1">
      <c r="A725" s="120"/>
      <c r="B725" s="120"/>
      <c r="C725" s="120"/>
      <c r="D725" s="162"/>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spans="1:46" ht="15.75" customHeight="1">
      <c r="A726" s="120"/>
      <c r="B726" s="120"/>
      <c r="C726" s="120"/>
      <c r="D726" s="162"/>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spans="1:46" ht="15.75" customHeight="1">
      <c r="A727" s="120"/>
      <c r="B727" s="120"/>
      <c r="C727" s="120"/>
      <c r="D727" s="162"/>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spans="1:46" ht="15.75" customHeight="1">
      <c r="A728" s="120"/>
      <c r="B728" s="120"/>
      <c r="C728" s="120"/>
      <c r="D728" s="162"/>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spans="1:46" ht="15.75" customHeight="1">
      <c r="A729" s="120"/>
      <c r="B729" s="120"/>
      <c r="C729" s="120"/>
      <c r="D729" s="162"/>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spans="1:46" ht="15.75" customHeight="1">
      <c r="A730" s="120"/>
      <c r="B730" s="120"/>
      <c r="C730" s="120"/>
      <c r="D730" s="162"/>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spans="1:46" ht="15.75" customHeight="1">
      <c r="A731" s="120"/>
      <c r="B731" s="120"/>
      <c r="C731" s="120"/>
      <c r="D731" s="162"/>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spans="1:46" ht="15.75" customHeight="1">
      <c r="A732" s="120"/>
      <c r="B732" s="120"/>
      <c r="C732" s="120"/>
      <c r="D732" s="162"/>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spans="1:46" ht="15.75" customHeight="1">
      <c r="A733" s="120"/>
      <c r="B733" s="120"/>
      <c r="C733" s="120"/>
      <c r="D733" s="162"/>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spans="1:46" ht="15.75" customHeight="1">
      <c r="A734" s="120"/>
      <c r="B734" s="120"/>
      <c r="C734" s="120"/>
      <c r="D734" s="162"/>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spans="1:46" ht="15.75" customHeight="1">
      <c r="A735" s="120"/>
      <c r="B735" s="120"/>
      <c r="C735" s="120"/>
      <c r="D735" s="162"/>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spans="1:46" ht="15.75" customHeight="1">
      <c r="A736" s="120"/>
      <c r="B736" s="120"/>
      <c r="C736" s="120"/>
      <c r="D736" s="162"/>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spans="1:46" ht="15.75" customHeight="1">
      <c r="A737" s="120"/>
      <c r="B737" s="120"/>
      <c r="C737" s="120"/>
      <c r="D737" s="162"/>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spans="1:46" ht="15.75" customHeight="1">
      <c r="A738" s="120"/>
      <c r="B738" s="120"/>
      <c r="C738" s="120"/>
      <c r="D738" s="162"/>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spans="1:46" ht="15.75" customHeight="1">
      <c r="A739" s="120"/>
      <c r="B739" s="120"/>
      <c r="C739" s="120"/>
      <c r="D739" s="162"/>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spans="1:46" ht="15.75" customHeight="1">
      <c r="A740" s="120"/>
      <c r="B740" s="120"/>
      <c r="C740" s="120"/>
      <c r="D740" s="162"/>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spans="1:46" ht="15.75" customHeight="1">
      <c r="A741" s="120"/>
      <c r="B741" s="120"/>
      <c r="C741" s="120"/>
      <c r="D741" s="162"/>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spans="1:46" ht="15.75" customHeight="1">
      <c r="A742" s="120"/>
      <c r="B742" s="120"/>
      <c r="C742" s="120"/>
      <c r="D742" s="162"/>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spans="1:46" ht="15.75" customHeight="1">
      <c r="A743" s="120"/>
      <c r="B743" s="120"/>
      <c r="C743" s="120"/>
      <c r="D743" s="162"/>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spans="1:46" ht="15.75" customHeight="1">
      <c r="A744" s="120"/>
      <c r="B744" s="120"/>
      <c r="C744" s="120"/>
      <c r="D744" s="162"/>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spans="1:46" ht="15.75" customHeight="1">
      <c r="A745" s="120"/>
      <c r="B745" s="120"/>
      <c r="C745" s="120"/>
      <c r="D745" s="162"/>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spans="1:46" ht="15.75" customHeight="1">
      <c r="A746" s="120"/>
      <c r="B746" s="120"/>
      <c r="C746" s="120"/>
      <c r="D746" s="162"/>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spans="1:46" ht="15.75" customHeight="1">
      <c r="A747" s="120"/>
      <c r="B747" s="120"/>
      <c r="C747" s="120"/>
      <c r="D747" s="162"/>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spans="1:46" ht="15.75" customHeight="1">
      <c r="A748" s="120"/>
      <c r="B748" s="120"/>
      <c r="C748" s="120"/>
      <c r="D748" s="162"/>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spans="1:46" ht="15.75" customHeight="1">
      <c r="A749" s="120"/>
      <c r="B749" s="120"/>
      <c r="C749" s="120"/>
      <c r="D749" s="162"/>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spans="1:46" ht="15.75" customHeight="1">
      <c r="A750" s="120"/>
      <c r="B750" s="120"/>
      <c r="C750" s="120"/>
      <c r="D750" s="162"/>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spans="1:46" ht="15.75" customHeight="1">
      <c r="A751" s="120"/>
      <c r="B751" s="120"/>
      <c r="C751" s="120"/>
      <c r="D751" s="162"/>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spans="1:46" ht="15.75" customHeight="1">
      <c r="A752" s="120"/>
      <c r="B752" s="120"/>
      <c r="C752" s="120"/>
      <c r="D752" s="162"/>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spans="1:46" ht="15.75" customHeight="1">
      <c r="A753" s="120"/>
      <c r="B753" s="120"/>
      <c r="C753" s="120"/>
      <c r="D753" s="162"/>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spans="1:46" ht="15.75" customHeight="1">
      <c r="A754" s="120"/>
      <c r="B754" s="120"/>
      <c r="C754" s="120"/>
      <c r="D754" s="162"/>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spans="1:46" ht="15.75" customHeight="1">
      <c r="A755" s="120"/>
      <c r="B755" s="120"/>
      <c r="C755" s="120"/>
      <c r="D755" s="162"/>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spans="1:46" ht="15.75" customHeight="1">
      <c r="A756" s="120"/>
      <c r="B756" s="120"/>
      <c r="C756" s="120"/>
      <c r="D756" s="162"/>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spans="1:46" ht="15.75" customHeight="1">
      <c r="A757" s="120"/>
      <c r="B757" s="120"/>
      <c r="C757" s="120"/>
      <c r="D757" s="162"/>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spans="1:46" ht="15.75" customHeight="1">
      <c r="A758" s="120"/>
      <c r="B758" s="120"/>
      <c r="C758" s="120"/>
      <c r="D758" s="162"/>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spans="1:46" ht="15.75" customHeight="1">
      <c r="A759" s="120"/>
      <c r="B759" s="120"/>
      <c r="C759" s="120"/>
      <c r="D759" s="162"/>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spans="1:46" ht="15.75" customHeight="1">
      <c r="A760" s="120"/>
      <c r="B760" s="120"/>
      <c r="C760" s="120"/>
      <c r="D760" s="162"/>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spans="1:46" ht="15.75" customHeight="1">
      <c r="A761" s="120"/>
      <c r="B761" s="120"/>
      <c r="C761" s="120"/>
      <c r="D761" s="162"/>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spans="1:46" ht="15.75" customHeight="1">
      <c r="A762" s="120"/>
      <c r="B762" s="120"/>
      <c r="C762" s="120"/>
      <c r="D762" s="162"/>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spans="1:46" ht="15.75" customHeight="1">
      <c r="A763" s="120"/>
      <c r="B763" s="120"/>
      <c r="C763" s="120"/>
      <c r="D763" s="162"/>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spans="1:46" ht="15.75" customHeight="1">
      <c r="A764" s="120"/>
      <c r="B764" s="120"/>
      <c r="C764" s="120"/>
      <c r="D764" s="162"/>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spans="1:46" ht="15.75" customHeight="1">
      <c r="A765" s="120"/>
      <c r="B765" s="120"/>
      <c r="C765" s="120"/>
      <c r="D765" s="162"/>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spans="1:46" ht="15.75" customHeight="1">
      <c r="A766" s="120"/>
      <c r="B766" s="120"/>
      <c r="C766" s="120"/>
      <c r="D766" s="162"/>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spans="1:46" ht="15.75" customHeight="1">
      <c r="A767" s="120"/>
      <c r="B767" s="120"/>
      <c r="C767" s="120"/>
      <c r="D767" s="162"/>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spans="1:46" ht="15.75" customHeight="1">
      <c r="A768" s="120"/>
      <c r="B768" s="120"/>
      <c r="C768" s="120"/>
      <c r="D768" s="162"/>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spans="1:46" ht="15.75" customHeight="1">
      <c r="A769" s="120"/>
      <c r="B769" s="120"/>
      <c r="C769" s="120"/>
      <c r="D769" s="162"/>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spans="1:46" ht="15.75" customHeight="1">
      <c r="A770" s="120"/>
      <c r="B770" s="120"/>
      <c r="C770" s="120"/>
      <c r="D770" s="162"/>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spans="1:46" ht="15.75" customHeight="1">
      <c r="A771" s="120"/>
      <c r="B771" s="120"/>
      <c r="C771" s="120"/>
      <c r="D771" s="162"/>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spans="1:46" ht="15.75" customHeight="1">
      <c r="A772" s="120"/>
      <c r="B772" s="120"/>
      <c r="C772" s="120"/>
      <c r="D772" s="162"/>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spans="1:46" ht="15.75" customHeight="1">
      <c r="A773" s="120"/>
      <c r="B773" s="120"/>
      <c r="C773" s="120"/>
      <c r="D773" s="162"/>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spans="1:46" ht="15.75" customHeight="1">
      <c r="A774" s="120"/>
      <c r="B774" s="120"/>
      <c r="C774" s="120"/>
      <c r="D774" s="162"/>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spans="1:46" ht="15.75" customHeight="1">
      <c r="A775" s="120"/>
      <c r="B775" s="120"/>
      <c r="C775" s="120"/>
      <c r="D775" s="162"/>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spans="1:46" ht="15.75" customHeight="1">
      <c r="A776" s="120"/>
      <c r="B776" s="120"/>
      <c r="C776" s="120"/>
      <c r="D776" s="162"/>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spans="1:46" ht="15.75" customHeight="1">
      <c r="A777" s="120"/>
      <c r="B777" s="120"/>
      <c r="C777" s="120"/>
      <c r="D777" s="162"/>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spans="1:46" ht="15.75" customHeight="1">
      <c r="A778" s="120"/>
      <c r="B778" s="120"/>
      <c r="C778" s="120"/>
      <c r="D778" s="162"/>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spans="1:46" ht="15.75" customHeight="1">
      <c r="A779" s="120"/>
      <c r="B779" s="120"/>
      <c r="C779" s="120"/>
      <c r="D779" s="162"/>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spans="1:46" ht="15.75" customHeight="1">
      <c r="A780" s="120"/>
      <c r="B780" s="120"/>
      <c r="C780" s="120"/>
      <c r="D780" s="162"/>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spans="1:46" ht="15.75" customHeight="1">
      <c r="A781" s="120"/>
      <c r="B781" s="120"/>
      <c r="C781" s="120"/>
      <c r="D781" s="162"/>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spans="1:46" ht="15.75" customHeight="1">
      <c r="A782" s="120"/>
      <c r="B782" s="120"/>
      <c r="C782" s="120"/>
      <c r="D782" s="162"/>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spans="1:46" ht="15.75" customHeight="1">
      <c r="A783" s="120"/>
      <c r="B783" s="120"/>
      <c r="C783" s="120"/>
      <c r="D783" s="162"/>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spans="1:46" ht="15.75" customHeight="1">
      <c r="A784" s="120"/>
      <c r="B784" s="120"/>
      <c r="C784" s="120"/>
      <c r="D784" s="162"/>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spans="1:46" ht="15.75" customHeight="1">
      <c r="A785" s="120"/>
      <c r="B785" s="120"/>
      <c r="C785" s="120"/>
      <c r="D785" s="162"/>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spans="1:46" ht="15.75" customHeight="1">
      <c r="A786" s="120"/>
      <c r="B786" s="120"/>
      <c r="C786" s="120"/>
      <c r="D786" s="162"/>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spans="1:46" ht="15.75" customHeight="1">
      <c r="A787" s="120"/>
      <c r="B787" s="120"/>
      <c r="C787" s="120"/>
      <c r="D787" s="162"/>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spans="1:46" ht="15.75" customHeight="1">
      <c r="A788" s="120"/>
      <c r="B788" s="120"/>
      <c r="C788" s="120"/>
      <c r="D788" s="162"/>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spans="1:46" ht="15.75" customHeight="1">
      <c r="A789" s="120"/>
      <c r="B789" s="120"/>
      <c r="C789" s="120"/>
      <c r="D789" s="162"/>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spans="1:46" ht="15.75" customHeight="1">
      <c r="A790" s="120"/>
      <c r="B790" s="120"/>
      <c r="C790" s="120"/>
      <c r="D790" s="162"/>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spans="1:46" ht="15.75" customHeight="1">
      <c r="A791" s="120"/>
      <c r="B791" s="120"/>
      <c r="C791" s="120"/>
      <c r="D791" s="162"/>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spans="1:46" ht="15.75" customHeight="1">
      <c r="A792" s="120"/>
      <c r="B792" s="120"/>
      <c r="C792" s="120"/>
      <c r="D792" s="162"/>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spans="1:46" ht="15.75" customHeight="1">
      <c r="A793" s="120"/>
      <c r="B793" s="120"/>
      <c r="C793" s="120"/>
      <c r="D793" s="162"/>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spans="1:46" ht="15.75" customHeight="1">
      <c r="A794" s="120"/>
      <c r="B794" s="120"/>
      <c r="C794" s="120"/>
      <c r="D794" s="162"/>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spans="1:46" ht="15.75" customHeight="1">
      <c r="A795" s="120"/>
      <c r="B795" s="120"/>
      <c r="C795" s="120"/>
      <c r="D795" s="162"/>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spans="1:46" ht="15.75" customHeight="1">
      <c r="A796" s="120"/>
      <c r="B796" s="120"/>
      <c r="C796" s="120"/>
      <c r="D796" s="162"/>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spans="1:46" ht="15.75" customHeight="1">
      <c r="A797" s="120"/>
      <c r="B797" s="120"/>
      <c r="C797" s="120"/>
      <c r="D797" s="162"/>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spans="1:46" ht="15.75" customHeight="1">
      <c r="A798" s="120"/>
      <c r="B798" s="120"/>
      <c r="C798" s="120"/>
      <c r="D798" s="162"/>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spans="1:46" ht="15.75" customHeight="1">
      <c r="A799" s="120"/>
      <c r="B799" s="120"/>
      <c r="C799" s="120"/>
      <c r="D799" s="162"/>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spans="1:46" ht="15.75" customHeight="1">
      <c r="A800" s="120"/>
      <c r="B800" s="120"/>
      <c r="C800" s="120"/>
      <c r="D800" s="162"/>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spans="1:46" ht="15.75" customHeight="1">
      <c r="A801" s="120"/>
      <c r="B801" s="120"/>
      <c r="C801" s="120"/>
      <c r="D801" s="162"/>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spans="1:46" ht="15.75" customHeight="1">
      <c r="A802" s="120"/>
      <c r="B802" s="120"/>
      <c r="C802" s="120"/>
      <c r="D802" s="162"/>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spans="1:46" ht="15.75" customHeight="1">
      <c r="A803" s="120"/>
      <c r="B803" s="120"/>
      <c r="C803" s="120"/>
      <c r="D803" s="162"/>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spans="1:46" ht="15.75" customHeight="1">
      <c r="A804" s="120"/>
      <c r="B804" s="120"/>
      <c r="C804" s="120"/>
      <c r="D804" s="162"/>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spans="1:46" ht="15.75" customHeight="1">
      <c r="A805" s="120"/>
      <c r="B805" s="120"/>
      <c r="C805" s="120"/>
      <c r="D805" s="162"/>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spans="1:46" ht="15.75" customHeight="1">
      <c r="A806" s="120"/>
      <c r="B806" s="120"/>
      <c r="C806" s="120"/>
      <c r="D806" s="162"/>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spans="1:46" ht="15.75" customHeight="1">
      <c r="A807" s="120"/>
      <c r="B807" s="120"/>
      <c r="C807" s="120"/>
      <c r="D807" s="162"/>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spans="1:46" ht="15.75" customHeight="1">
      <c r="A808" s="120"/>
      <c r="B808" s="120"/>
      <c r="C808" s="120"/>
      <c r="D808" s="162"/>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spans="1:46" ht="15.75" customHeight="1">
      <c r="A809" s="120"/>
      <c r="B809" s="120"/>
      <c r="C809" s="120"/>
      <c r="D809" s="162"/>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spans="1:46" ht="15.75" customHeight="1">
      <c r="A810" s="120"/>
      <c r="B810" s="120"/>
      <c r="C810" s="120"/>
      <c r="D810" s="162"/>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spans="1:46" ht="15.75" customHeight="1">
      <c r="A811" s="120"/>
      <c r="B811" s="120"/>
      <c r="C811" s="120"/>
      <c r="D811" s="162"/>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spans="1:46" ht="15.75" customHeight="1">
      <c r="A812" s="120"/>
      <c r="B812" s="120"/>
      <c r="C812" s="120"/>
      <c r="D812" s="162"/>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spans="1:46" ht="15.75" customHeight="1">
      <c r="A813" s="120"/>
      <c r="B813" s="120"/>
      <c r="C813" s="120"/>
      <c r="D813" s="162"/>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spans="1:46" ht="15.75" customHeight="1">
      <c r="A814" s="120"/>
      <c r="B814" s="120"/>
      <c r="C814" s="120"/>
      <c r="D814" s="162"/>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spans="1:46" ht="15.75" customHeight="1">
      <c r="A815" s="120"/>
      <c r="B815" s="120"/>
      <c r="C815" s="120"/>
      <c r="D815" s="162"/>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spans="1:46" ht="15.75" customHeight="1">
      <c r="A816" s="120"/>
      <c r="B816" s="120"/>
      <c r="C816" s="120"/>
      <c r="D816" s="162"/>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spans="1:46" ht="15.75" customHeight="1">
      <c r="A817" s="120"/>
      <c r="B817" s="120"/>
      <c r="C817" s="120"/>
      <c r="D817" s="162"/>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spans="1:46" ht="15.75" customHeight="1">
      <c r="A818" s="120"/>
      <c r="B818" s="120"/>
      <c r="C818" s="120"/>
      <c r="D818" s="162"/>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spans="1:46" ht="15.75" customHeight="1">
      <c r="A819" s="120"/>
      <c r="B819" s="120"/>
      <c r="C819" s="120"/>
      <c r="D819" s="162"/>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spans="1:46" ht="15.75" customHeight="1">
      <c r="A820" s="120"/>
      <c r="B820" s="120"/>
      <c r="C820" s="120"/>
      <c r="D820" s="162"/>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spans="1:46" ht="15.75" customHeight="1">
      <c r="A821" s="120"/>
      <c r="B821" s="120"/>
      <c r="C821" s="120"/>
      <c r="D821" s="162"/>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spans="1:46" ht="15.75" customHeight="1">
      <c r="A822" s="120"/>
      <c r="B822" s="120"/>
      <c r="C822" s="120"/>
      <c r="D822" s="162"/>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spans="1:46" ht="15.75" customHeight="1">
      <c r="A823" s="120"/>
      <c r="B823" s="120"/>
      <c r="C823" s="120"/>
      <c r="D823" s="162"/>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spans="1:46" ht="15.75" customHeight="1">
      <c r="A824" s="120"/>
      <c r="B824" s="120"/>
      <c r="C824" s="120"/>
      <c r="D824" s="162"/>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spans="1:46" ht="15.75" customHeight="1">
      <c r="A825" s="120"/>
      <c r="B825" s="120"/>
      <c r="C825" s="120"/>
      <c r="D825" s="162"/>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spans="1:46" ht="15.75" customHeight="1">
      <c r="A826" s="120"/>
      <c r="B826" s="120"/>
      <c r="C826" s="120"/>
      <c r="D826" s="162"/>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spans="1:46" ht="15.75" customHeight="1">
      <c r="A827" s="120"/>
      <c r="B827" s="120"/>
      <c r="C827" s="120"/>
      <c r="D827" s="162"/>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spans="1:46" ht="15.75" customHeight="1">
      <c r="A828" s="120"/>
      <c r="B828" s="120"/>
      <c r="C828" s="120"/>
      <c r="D828" s="162"/>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spans="1:46" ht="15.75" customHeight="1">
      <c r="A829" s="120"/>
      <c r="B829" s="120"/>
      <c r="C829" s="120"/>
      <c r="D829" s="162"/>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spans="1:46" ht="15.75" customHeight="1">
      <c r="A830" s="120"/>
      <c r="B830" s="120"/>
      <c r="C830" s="120"/>
      <c r="D830" s="162"/>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spans="1:46" ht="15.75" customHeight="1">
      <c r="A831" s="120"/>
      <c r="B831" s="120"/>
      <c r="C831" s="120"/>
      <c r="D831" s="162"/>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spans="1:46" ht="15.75" customHeight="1">
      <c r="A832" s="120"/>
      <c r="B832" s="120"/>
      <c r="C832" s="120"/>
      <c r="D832" s="162"/>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spans="1:46" ht="15.75" customHeight="1">
      <c r="A833" s="120"/>
      <c r="B833" s="120"/>
      <c r="C833" s="120"/>
      <c r="D833" s="162"/>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spans="1:46" ht="15.75" customHeight="1">
      <c r="A834" s="120"/>
      <c r="B834" s="120"/>
      <c r="C834" s="120"/>
      <c r="D834" s="162"/>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spans="1:46" ht="15.75" customHeight="1">
      <c r="A835" s="120"/>
      <c r="B835" s="120"/>
      <c r="C835" s="120"/>
      <c r="D835" s="162"/>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spans="1:46" ht="15.75" customHeight="1">
      <c r="A836" s="120"/>
      <c r="B836" s="120"/>
      <c r="C836" s="120"/>
      <c r="D836" s="162"/>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spans="1:46" ht="15.75" customHeight="1">
      <c r="A837" s="120"/>
      <c r="B837" s="120"/>
      <c r="C837" s="120"/>
      <c r="D837" s="162"/>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spans="1:46" ht="15.75" customHeight="1">
      <c r="A838" s="120"/>
      <c r="B838" s="120"/>
      <c r="C838" s="120"/>
      <c r="D838" s="162"/>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spans="1:46" ht="15.75" customHeight="1">
      <c r="A839" s="120"/>
      <c r="B839" s="120"/>
      <c r="C839" s="120"/>
      <c r="D839" s="162"/>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spans="1:46" ht="15.75" customHeight="1">
      <c r="A840" s="120"/>
      <c r="B840" s="120"/>
      <c r="C840" s="120"/>
      <c r="D840" s="162"/>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spans="1:46" ht="15.75" customHeight="1">
      <c r="A841" s="120"/>
      <c r="B841" s="120"/>
      <c r="C841" s="120"/>
      <c r="D841" s="162"/>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spans="1:46" ht="15.75" customHeight="1">
      <c r="A842" s="120"/>
      <c r="B842" s="120"/>
      <c r="C842" s="120"/>
      <c r="D842" s="162"/>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spans="1:46" ht="15.75" customHeight="1">
      <c r="A843" s="120"/>
      <c r="B843" s="120"/>
      <c r="C843" s="120"/>
      <c r="D843" s="162"/>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spans="1:46" ht="15.75" customHeight="1">
      <c r="A844" s="120"/>
      <c r="B844" s="120"/>
      <c r="C844" s="120"/>
      <c r="D844" s="162"/>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spans="1:46" ht="15.75" customHeight="1">
      <c r="A845" s="120"/>
      <c r="B845" s="120"/>
      <c r="C845" s="120"/>
      <c r="D845" s="162"/>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spans="1:46" ht="15.75" customHeight="1">
      <c r="A846" s="120"/>
      <c r="B846" s="120"/>
      <c r="C846" s="120"/>
      <c r="D846" s="162"/>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spans="1:46" ht="15.75" customHeight="1">
      <c r="A847" s="120"/>
      <c r="B847" s="120"/>
      <c r="C847" s="120"/>
      <c r="D847" s="162"/>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spans="1:46" ht="15.75" customHeight="1">
      <c r="A848" s="120"/>
      <c r="B848" s="120"/>
      <c r="C848" s="120"/>
      <c r="D848" s="162"/>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spans="1:46" ht="15.75" customHeight="1">
      <c r="A849" s="120"/>
      <c r="B849" s="120"/>
      <c r="C849" s="120"/>
      <c r="D849" s="162"/>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spans="1:46" ht="15.75" customHeight="1">
      <c r="A850" s="120"/>
      <c r="B850" s="120"/>
      <c r="C850" s="120"/>
      <c r="D850" s="162"/>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spans="1:46" ht="15.75" customHeight="1">
      <c r="A851" s="120"/>
      <c r="B851" s="120"/>
      <c r="C851" s="120"/>
      <c r="D851" s="162"/>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spans="1:46" ht="15.75" customHeight="1">
      <c r="A852" s="120"/>
      <c r="B852" s="120"/>
      <c r="C852" s="120"/>
      <c r="D852" s="162"/>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spans="1:46" ht="15.75" customHeight="1">
      <c r="A853" s="120"/>
      <c r="B853" s="120"/>
      <c r="C853" s="120"/>
      <c r="D853" s="162"/>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spans="1:46" ht="15.75" customHeight="1">
      <c r="A854" s="120"/>
      <c r="B854" s="120"/>
      <c r="C854" s="120"/>
      <c r="D854" s="162"/>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spans="1:46" ht="15.75" customHeight="1">
      <c r="A855" s="120"/>
      <c r="B855" s="120"/>
      <c r="C855" s="120"/>
      <c r="D855" s="162"/>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spans="1:46" ht="15.75" customHeight="1">
      <c r="A856" s="120"/>
      <c r="B856" s="120"/>
      <c r="C856" s="120"/>
      <c r="D856" s="162"/>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spans="1:46" ht="15.75" customHeight="1">
      <c r="A857" s="120"/>
      <c r="B857" s="120"/>
      <c r="C857" s="120"/>
      <c r="D857" s="162"/>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spans="1:46" ht="15.75" customHeight="1">
      <c r="A858" s="120"/>
      <c r="B858" s="120"/>
      <c r="C858" s="120"/>
      <c r="D858" s="162"/>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spans="1:46" ht="15.75" customHeight="1">
      <c r="A859" s="120"/>
      <c r="B859" s="120"/>
      <c r="C859" s="120"/>
      <c r="D859" s="162"/>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spans="1:46" ht="15.75" customHeight="1">
      <c r="A860" s="120"/>
      <c r="B860" s="120"/>
      <c r="C860" s="120"/>
      <c r="D860" s="162"/>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spans="1:46" ht="15.75" customHeight="1">
      <c r="A861" s="120"/>
      <c r="B861" s="120"/>
      <c r="C861" s="120"/>
      <c r="D861" s="162"/>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spans="1:46" ht="15.75" customHeight="1">
      <c r="A862" s="120"/>
      <c r="B862" s="120"/>
      <c r="C862" s="120"/>
      <c r="D862" s="162"/>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spans="1:46" ht="15.75" customHeight="1">
      <c r="A863" s="120"/>
      <c r="B863" s="120"/>
      <c r="C863" s="120"/>
      <c r="D863" s="162"/>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spans="1:46" ht="15.75" customHeight="1">
      <c r="A864" s="120"/>
      <c r="B864" s="120"/>
      <c r="C864" s="120"/>
      <c r="D864" s="162"/>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spans="1:46" ht="15.75" customHeight="1">
      <c r="A865" s="120"/>
      <c r="B865" s="120"/>
      <c r="C865" s="120"/>
      <c r="D865" s="162"/>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spans="1:46" ht="15.75" customHeight="1">
      <c r="A866" s="120"/>
      <c r="B866" s="120"/>
      <c r="C866" s="120"/>
      <c r="D866" s="162"/>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spans="1:46" ht="15.75" customHeight="1">
      <c r="A867" s="120"/>
      <c r="B867" s="120"/>
      <c r="C867" s="120"/>
      <c r="D867" s="162"/>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spans="1:46" ht="15.75" customHeight="1">
      <c r="A868" s="120"/>
      <c r="B868" s="120"/>
      <c r="C868" s="120"/>
      <c r="D868" s="162"/>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spans="1:46" ht="15.75" customHeight="1">
      <c r="A869" s="120"/>
      <c r="B869" s="120"/>
      <c r="C869" s="120"/>
      <c r="D869" s="162"/>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spans="1:46" ht="15.75" customHeight="1">
      <c r="A870" s="120"/>
      <c r="B870" s="120"/>
      <c r="C870" s="120"/>
      <c r="D870" s="162"/>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spans="1:46" ht="15.75" customHeight="1">
      <c r="A871" s="120"/>
      <c r="B871" s="120"/>
      <c r="C871" s="120"/>
      <c r="D871" s="162"/>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spans="1:46" ht="15.75" customHeight="1">
      <c r="A872" s="120"/>
      <c r="B872" s="120"/>
      <c r="C872" s="120"/>
      <c r="D872" s="162"/>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spans="1:46" ht="15.75" customHeight="1">
      <c r="A873" s="120"/>
      <c r="B873" s="120"/>
      <c r="C873" s="120"/>
      <c r="D873" s="162"/>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spans="1:46" ht="15.75" customHeight="1">
      <c r="A874" s="120"/>
      <c r="B874" s="120"/>
      <c r="C874" s="120"/>
      <c r="D874" s="162"/>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spans="1:46" ht="15.75" customHeight="1">
      <c r="A875" s="120"/>
      <c r="B875" s="120"/>
      <c r="C875" s="120"/>
      <c r="D875" s="162"/>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spans="1:46" ht="15.75" customHeight="1">
      <c r="A876" s="120"/>
      <c r="B876" s="120"/>
      <c r="C876" s="120"/>
      <c r="D876" s="162"/>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spans="1:46" ht="15.75" customHeight="1">
      <c r="A877" s="120"/>
      <c r="B877" s="120"/>
      <c r="C877" s="120"/>
      <c r="D877" s="162"/>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spans="1:46" ht="15.75" customHeight="1">
      <c r="A878" s="120"/>
      <c r="B878" s="120"/>
      <c r="C878" s="120"/>
      <c r="D878" s="162"/>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spans="1:46" ht="15.75" customHeight="1">
      <c r="A879" s="120"/>
      <c r="B879" s="120"/>
      <c r="C879" s="120"/>
      <c r="D879" s="162"/>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spans="1:46" ht="15.75" customHeight="1">
      <c r="A880" s="120"/>
      <c r="B880" s="120"/>
      <c r="C880" s="120"/>
      <c r="D880" s="162"/>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spans="1:46" ht="15.75" customHeight="1">
      <c r="A881" s="120"/>
      <c r="B881" s="120"/>
      <c r="C881" s="120"/>
      <c r="D881" s="162"/>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spans="1:46" ht="15.75" customHeight="1">
      <c r="A882" s="120"/>
      <c r="B882" s="120"/>
      <c r="C882" s="120"/>
      <c r="D882" s="162"/>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spans="1:46" ht="15.75" customHeight="1">
      <c r="A883" s="120"/>
      <c r="B883" s="120"/>
      <c r="C883" s="120"/>
      <c r="D883" s="162"/>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spans="1:46" ht="15.75" customHeight="1">
      <c r="A884" s="120"/>
      <c r="B884" s="120"/>
      <c r="C884" s="120"/>
      <c r="D884" s="162"/>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spans="1:46" ht="15.75" customHeight="1">
      <c r="A885" s="120"/>
      <c r="B885" s="120"/>
      <c r="C885" s="120"/>
      <c r="D885" s="162"/>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spans="1:46" ht="15.75" customHeight="1">
      <c r="A886" s="120"/>
      <c r="B886" s="120"/>
      <c r="C886" s="120"/>
      <c r="D886" s="162"/>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spans="1:46" ht="15.75" customHeight="1">
      <c r="A887" s="120"/>
      <c r="B887" s="120"/>
      <c r="C887" s="120"/>
      <c r="D887" s="162"/>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spans="1:46" ht="15.75" customHeight="1">
      <c r="A888" s="120"/>
      <c r="B888" s="120"/>
      <c r="C888" s="120"/>
      <c r="D888" s="162"/>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spans="1:46" ht="15.75" customHeight="1">
      <c r="A889" s="120"/>
      <c r="B889" s="120"/>
      <c r="C889" s="120"/>
      <c r="D889" s="162"/>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spans="1:46" ht="15.75" customHeight="1">
      <c r="A890" s="120"/>
      <c r="B890" s="120"/>
      <c r="C890" s="120"/>
      <c r="D890" s="162"/>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spans="1:46" ht="15.75" customHeight="1">
      <c r="A891" s="120"/>
      <c r="B891" s="120"/>
      <c r="C891" s="120"/>
      <c r="D891" s="162"/>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spans="1:46" ht="15.75" customHeight="1">
      <c r="A892" s="120"/>
      <c r="B892" s="120"/>
      <c r="C892" s="120"/>
      <c r="D892" s="162"/>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spans="1:46" ht="15.75" customHeight="1">
      <c r="A893" s="120"/>
      <c r="B893" s="120"/>
      <c r="C893" s="120"/>
      <c r="D893" s="162"/>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spans="1:46" ht="15.75" customHeight="1">
      <c r="A894" s="120"/>
      <c r="B894" s="120"/>
      <c r="C894" s="120"/>
      <c r="D894" s="162"/>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spans="1:46" ht="15.75" customHeight="1">
      <c r="A895" s="120"/>
      <c r="B895" s="120"/>
      <c r="C895" s="120"/>
      <c r="D895" s="162"/>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spans="1:46" ht="15.75" customHeight="1">
      <c r="A896" s="120"/>
      <c r="B896" s="120"/>
      <c r="C896" s="120"/>
      <c r="D896" s="162"/>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spans="1:46" ht="15.75" customHeight="1">
      <c r="A897" s="120"/>
      <c r="B897" s="120"/>
      <c r="C897" s="120"/>
      <c r="D897" s="162"/>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spans="1:46" ht="15.75" customHeight="1">
      <c r="A898" s="120"/>
      <c r="B898" s="120"/>
      <c r="C898" s="120"/>
      <c r="D898" s="162"/>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spans="1:46" ht="15.75" customHeight="1">
      <c r="A899" s="120"/>
      <c r="B899" s="120"/>
      <c r="C899" s="120"/>
      <c r="D899" s="162"/>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spans="1:46" ht="15.75" customHeight="1">
      <c r="A900" s="120"/>
      <c r="B900" s="120"/>
      <c r="C900" s="120"/>
      <c r="D900" s="162"/>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spans="1:46" ht="15.75" customHeight="1">
      <c r="A901" s="120"/>
      <c r="B901" s="120"/>
      <c r="C901" s="120"/>
      <c r="D901" s="162"/>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spans="1:46" ht="15.75" customHeight="1">
      <c r="A902" s="120"/>
      <c r="B902" s="120"/>
      <c r="C902" s="120"/>
      <c r="D902" s="162"/>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spans="1:46" ht="15.75" customHeight="1">
      <c r="A903" s="120"/>
      <c r="B903" s="120"/>
      <c r="C903" s="120"/>
      <c r="D903" s="162"/>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spans="1:46" ht="15.75" customHeight="1">
      <c r="A904" s="120"/>
      <c r="B904" s="120"/>
      <c r="C904" s="120"/>
      <c r="D904" s="162"/>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spans="1:46" ht="15.75" customHeight="1">
      <c r="A905" s="120"/>
      <c r="B905" s="120"/>
      <c r="C905" s="120"/>
      <c r="D905" s="162"/>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spans="1:46" ht="15.75" customHeight="1">
      <c r="A906" s="120"/>
      <c r="B906" s="120"/>
      <c r="C906" s="120"/>
      <c r="D906" s="162"/>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spans="1:46" ht="15.75" customHeight="1">
      <c r="A907" s="120"/>
      <c r="B907" s="120"/>
      <c r="C907" s="120"/>
      <c r="D907" s="162"/>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spans="1:46" ht="15.75" customHeight="1">
      <c r="A908" s="120"/>
      <c r="B908" s="120"/>
      <c r="C908" s="120"/>
      <c r="D908" s="162"/>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spans="1:46" ht="15.75" customHeight="1">
      <c r="A909" s="120"/>
      <c r="B909" s="120"/>
      <c r="C909" s="120"/>
      <c r="D909" s="162"/>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spans="1:46" ht="15.75" customHeight="1">
      <c r="A910" s="120"/>
      <c r="B910" s="120"/>
      <c r="C910" s="120"/>
      <c r="D910" s="162"/>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spans="1:46" ht="15.75" customHeight="1">
      <c r="A911" s="120"/>
      <c r="B911" s="120"/>
      <c r="C911" s="120"/>
      <c r="D911" s="162"/>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spans="1:46" ht="15.75" customHeight="1">
      <c r="A912" s="120"/>
      <c r="B912" s="120"/>
      <c r="C912" s="120"/>
      <c r="D912" s="162"/>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spans="1:46" ht="15.75" customHeight="1">
      <c r="A913" s="120"/>
      <c r="B913" s="120"/>
      <c r="C913" s="120"/>
      <c r="D913" s="162"/>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spans="1:46" ht="15.75" customHeight="1">
      <c r="A914" s="120"/>
      <c r="B914" s="120"/>
      <c r="C914" s="120"/>
      <c r="D914" s="162"/>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spans="1:46" ht="15.75" customHeight="1">
      <c r="A915" s="120"/>
      <c r="B915" s="120"/>
      <c r="C915" s="120"/>
      <c r="D915" s="162"/>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spans="1:46" ht="15.75" customHeight="1">
      <c r="A916" s="120"/>
      <c r="B916" s="120"/>
      <c r="C916" s="120"/>
      <c r="D916" s="162"/>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spans="1:46" ht="15.75" customHeight="1">
      <c r="A917" s="120"/>
      <c r="B917" s="120"/>
      <c r="C917" s="120"/>
      <c r="D917" s="162"/>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spans="1:46" ht="15.75" customHeight="1">
      <c r="A918" s="120"/>
      <c r="B918" s="120"/>
      <c r="C918" s="120"/>
      <c r="D918" s="162"/>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spans="1:46" ht="15.75" customHeight="1">
      <c r="A919" s="120"/>
      <c r="B919" s="120"/>
      <c r="C919" s="120"/>
      <c r="D919" s="162"/>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spans="1:46" ht="15.75" customHeight="1">
      <c r="A920" s="120"/>
      <c r="B920" s="120"/>
      <c r="C920" s="120"/>
      <c r="D920" s="162"/>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spans="1:46" ht="15.75" customHeight="1">
      <c r="A921" s="120"/>
      <c r="B921" s="120"/>
      <c r="C921" s="120"/>
      <c r="D921" s="162"/>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spans="1:46" ht="15.75" customHeight="1">
      <c r="A922" s="120"/>
      <c r="B922" s="120"/>
      <c r="C922" s="120"/>
      <c r="D922" s="162"/>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spans="1:46" ht="15.75" customHeight="1">
      <c r="A923" s="120"/>
      <c r="B923" s="120"/>
      <c r="C923" s="120"/>
      <c r="D923" s="162"/>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spans="1:46" ht="15.75" customHeight="1">
      <c r="A924" s="120"/>
      <c r="B924" s="120"/>
      <c r="C924" s="120"/>
      <c r="D924" s="162"/>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spans="1:46" ht="15.75" customHeight="1">
      <c r="A925" s="120"/>
      <c r="B925" s="120"/>
      <c r="C925" s="120"/>
      <c r="D925" s="162"/>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spans="1:46" ht="15.75" customHeight="1">
      <c r="A926" s="120"/>
      <c r="B926" s="120"/>
      <c r="C926" s="120"/>
      <c r="D926" s="162"/>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spans="1:46" ht="15.75" customHeight="1">
      <c r="A927" s="120"/>
      <c r="B927" s="120"/>
      <c r="C927" s="120"/>
      <c r="D927" s="162"/>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spans="1:46" ht="15.75" customHeight="1">
      <c r="A928" s="120"/>
      <c r="B928" s="120"/>
      <c r="C928" s="120"/>
      <c r="D928" s="162"/>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spans="1:46" ht="15.75" customHeight="1">
      <c r="A929" s="120"/>
      <c r="B929" s="120"/>
      <c r="C929" s="120"/>
      <c r="D929" s="162"/>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spans="1:46" ht="15.75" customHeight="1">
      <c r="A930" s="120"/>
      <c r="B930" s="120"/>
      <c r="C930" s="120"/>
      <c r="D930" s="162"/>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spans="1:46" ht="15.75" customHeight="1">
      <c r="A931" s="120"/>
      <c r="B931" s="120"/>
      <c r="C931" s="120"/>
      <c r="D931" s="162"/>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spans="1:46" ht="15.75" customHeight="1">
      <c r="A932" s="120"/>
      <c r="B932" s="120"/>
      <c r="C932" s="120"/>
      <c r="D932" s="162"/>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spans="1:46" ht="15.75" customHeight="1">
      <c r="A933" s="120"/>
      <c r="B933" s="120"/>
      <c r="C933" s="120"/>
      <c r="D933" s="162"/>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spans="1:46" ht="15.75" customHeight="1">
      <c r="A934" s="120"/>
      <c r="B934" s="120"/>
      <c r="C934" s="120"/>
      <c r="D934" s="162"/>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spans="1:46" ht="15.75" customHeight="1">
      <c r="A935" s="120"/>
      <c r="B935" s="120"/>
      <c r="C935" s="120"/>
      <c r="D935" s="162"/>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spans="1:46" ht="15.75" customHeight="1">
      <c r="A936" s="120"/>
      <c r="B936" s="120"/>
      <c r="C936" s="120"/>
      <c r="D936" s="162"/>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spans="1:46" ht="15.75" customHeight="1">
      <c r="A937" s="120"/>
      <c r="B937" s="120"/>
      <c r="C937" s="120"/>
      <c r="D937" s="162"/>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spans="1:46" ht="15.75" customHeight="1">
      <c r="A938" s="120"/>
      <c r="B938" s="120"/>
      <c r="C938" s="120"/>
      <c r="D938" s="162"/>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spans="1:46" ht="15.75" customHeight="1">
      <c r="A939" s="120"/>
      <c r="B939" s="120"/>
      <c r="C939" s="120"/>
      <c r="D939" s="162"/>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spans="1:46" ht="15.75" customHeight="1">
      <c r="A940" s="120"/>
      <c r="B940" s="120"/>
      <c r="C940" s="120"/>
      <c r="D940" s="162"/>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spans="1:46" ht="15.75" customHeight="1">
      <c r="A941" s="120"/>
      <c r="B941" s="120"/>
      <c r="C941" s="120"/>
      <c r="D941" s="162"/>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spans="1:46" ht="15.75" customHeight="1">
      <c r="A942" s="120"/>
      <c r="B942" s="120"/>
      <c r="C942" s="120"/>
      <c r="D942" s="162"/>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spans="1:46" ht="15.75" customHeight="1">
      <c r="A943" s="120"/>
      <c r="B943" s="120"/>
      <c r="C943" s="120"/>
      <c r="D943" s="162"/>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spans="1:46" ht="15.75" customHeight="1">
      <c r="A944" s="120"/>
      <c r="B944" s="120"/>
      <c r="C944" s="120"/>
      <c r="D944" s="162"/>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spans="1:46" ht="15.75" customHeight="1">
      <c r="A945" s="120"/>
      <c r="B945" s="120"/>
      <c r="C945" s="120"/>
      <c r="D945" s="162"/>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spans="1:46" ht="15.75" customHeight="1">
      <c r="A946" s="120"/>
      <c r="B946" s="120"/>
      <c r="C946" s="120"/>
      <c r="D946" s="162"/>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spans="1:46" ht="15.75" customHeight="1">
      <c r="A947" s="120"/>
      <c r="B947" s="120"/>
      <c r="C947" s="120"/>
      <c r="D947" s="162"/>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spans="1:46" ht="15.75" customHeight="1">
      <c r="A948" s="120"/>
      <c r="B948" s="120"/>
      <c r="C948" s="120"/>
      <c r="D948" s="162"/>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spans="1:46" ht="15.75" customHeight="1">
      <c r="A949" s="120"/>
      <c r="B949" s="120"/>
      <c r="C949" s="120"/>
      <c r="D949" s="162"/>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spans="1:46" ht="15.75" customHeight="1">
      <c r="A950" s="120"/>
      <c r="B950" s="120"/>
      <c r="C950" s="120"/>
      <c r="D950" s="162"/>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spans="1:46" ht="15.75" customHeight="1">
      <c r="A951" s="120"/>
      <c r="B951" s="120"/>
      <c r="C951" s="120"/>
      <c r="D951" s="162"/>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spans="1:46" ht="15.75" customHeight="1">
      <c r="A952" s="120"/>
      <c r="B952" s="120"/>
      <c r="C952" s="120"/>
      <c r="D952" s="162"/>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spans="1:46" ht="15.75" customHeight="1">
      <c r="A953" s="120"/>
      <c r="B953" s="120"/>
      <c r="C953" s="120"/>
      <c r="D953" s="162"/>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spans="1:46" ht="15.75" customHeight="1">
      <c r="A954" s="120"/>
      <c r="B954" s="120"/>
      <c r="C954" s="120"/>
      <c r="D954" s="162"/>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spans="1:46" ht="15.75" customHeight="1">
      <c r="A955" s="120"/>
      <c r="B955" s="120"/>
      <c r="C955" s="120"/>
      <c r="D955" s="162"/>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spans="1:46" ht="15.75" customHeight="1">
      <c r="A956" s="120"/>
      <c r="B956" s="120"/>
      <c r="C956" s="120"/>
      <c r="D956" s="162"/>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spans="1:46" ht="15.75" customHeight="1">
      <c r="A957" s="120"/>
      <c r="B957" s="120"/>
      <c r="C957" s="120"/>
      <c r="D957" s="162"/>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spans="1:46" ht="15.75" customHeight="1">
      <c r="A958" s="120"/>
      <c r="B958" s="120"/>
      <c r="C958" s="120"/>
      <c r="D958" s="162"/>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spans="1:46" ht="15.75" customHeight="1">
      <c r="A959" s="120"/>
      <c r="B959" s="120"/>
      <c r="C959" s="120"/>
      <c r="D959" s="162"/>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spans="1:46" ht="15.75" customHeight="1">
      <c r="A960" s="120"/>
      <c r="B960" s="120"/>
      <c r="C960" s="120"/>
      <c r="D960" s="162"/>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spans="1:46" ht="15.75" customHeight="1">
      <c r="A961" s="120"/>
      <c r="B961" s="120"/>
      <c r="C961" s="120"/>
      <c r="D961" s="162"/>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spans="1:46" ht="15.75" customHeight="1">
      <c r="A962" s="120"/>
      <c r="B962" s="120"/>
      <c r="C962" s="120"/>
      <c r="D962" s="162"/>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spans="1:46" ht="15.75" customHeight="1">
      <c r="A963" s="120"/>
      <c r="B963" s="120"/>
      <c r="C963" s="120"/>
      <c r="D963" s="162"/>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spans="1:46" ht="15.75" customHeight="1">
      <c r="A964" s="120"/>
      <c r="B964" s="120"/>
      <c r="C964" s="120"/>
      <c r="D964" s="162"/>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spans="1:46" ht="15.75" customHeight="1">
      <c r="A965" s="120"/>
      <c r="B965" s="120"/>
      <c r="C965" s="120"/>
      <c r="D965" s="162"/>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spans="1:46" ht="15.75" customHeight="1">
      <c r="A966" s="120"/>
      <c r="B966" s="120"/>
      <c r="C966" s="120"/>
      <c r="D966" s="162"/>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spans="1:46" ht="15.75" customHeight="1">
      <c r="A967" s="120"/>
      <c r="B967" s="120"/>
      <c r="C967" s="120"/>
      <c r="D967" s="162"/>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spans="1:46" ht="15.75" customHeight="1">
      <c r="A968" s="120"/>
      <c r="B968" s="120"/>
      <c r="C968" s="120"/>
      <c r="D968" s="162"/>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spans="1:46" ht="15.75" customHeight="1">
      <c r="A969" s="120"/>
      <c r="B969" s="120"/>
      <c r="C969" s="120"/>
      <c r="D969" s="162"/>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spans="1:46" ht="15.75" customHeight="1">
      <c r="A970" s="120"/>
      <c r="B970" s="120"/>
      <c r="C970" s="120"/>
      <c r="D970" s="162"/>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spans="1:46" ht="15.75" customHeight="1">
      <c r="A971" s="120"/>
      <c r="B971" s="120"/>
      <c r="C971" s="120"/>
      <c r="D971" s="162"/>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spans="1:46" ht="15.75" customHeight="1">
      <c r="A972" s="120"/>
      <c r="B972" s="120"/>
      <c r="C972" s="120"/>
      <c r="D972" s="162"/>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spans="1:46" ht="15.75" customHeight="1">
      <c r="A973" s="120"/>
      <c r="B973" s="120"/>
      <c r="C973" s="120"/>
      <c r="D973" s="162"/>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spans="1:46" ht="15.75" customHeight="1">
      <c r="A974" s="120"/>
      <c r="B974" s="120"/>
      <c r="C974" s="120"/>
      <c r="D974" s="162"/>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spans="1:46" ht="15.75" customHeight="1">
      <c r="A975" s="120"/>
      <c r="B975" s="120"/>
      <c r="C975" s="120"/>
      <c r="D975" s="162"/>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spans="1:46" ht="15.75" customHeight="1">
      <c r="A976" s="120"/>
      <c r="B976" s="120"/>
      <c r="C976" s="120"/>
      <c r="D976" s="162"/>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spans="1:46" ht="15.75" customHeight="1">
      <c r="A977" s="120"/>
      <c r="B977" s="120"/>
      <c r="C977" s="120"/>
      <c r="D977" s="162"/>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spans="1:46" ht="15.75" customHeight="1">
      <c r="A978" s="120"/>
      <c r="B978" s="120"/>
      <c r="C978" s="120"/>
      <c r="D978" s="162"/>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spans="1:46" ht="15.75" customHeight="1">
      <c r="A979" s="120"/>
      <c r="B979" s="120"/>
      <c r="C979" s="120"/>
      <c r="D979" s="162"/>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spans="1:46" ht="15.75" customHeight="1">
      <c r="A980" s="120"/>
      <c r="B980" s="120"/>
      <c r="C980" s="120"/>
      <c r="D980" s="162"/>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spans="1:46" ht="15.75" customHeight="1">
      <c r="A981" s="120"/>
      <c r="B981" s="120"/>
      <c r="C981" s="120"/>
      <c r="D981" s="162"/>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spans="1:46" ht="15.75" customHeight="1">
      <c r="A982" s="120"/>
      <c r="B982" s="120"/>
      <c r="C982" s="120"/>
      <c r="D982" s="162"/>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spans="1:46" ht="15.75" customHeight="1">
      <c r="A983" s="120"/>
      <c r="B983" s="120"/>
      <c r="C983" s="120"/>
      <c r="D983" s="162"/>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spans="1:46" ht="15.75" customHeight="1">
      <c r="A984" s="120"/>
      <c r="B984" s="120"/>
      <c r="C984" s="120"/>
      <c r="D984" s="162"/>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spans="1:46" ht="15.75" customHeight="1">
      <c r="A985" s="120"/>
      <c r="B985" s="120"/>
      <c r="C985" s="120"/>
      <c r="D985" s="162"/>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spans="1:46" ht="15.75" customHeight="1">
      <c r="A986" s="120"/>
      <c r="B986" s="120"/>
      <c r="C986" s="120"/>
      <c r="D986" s="162"/>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spans="1:46" ht="15.75" customHeight="1">
      <c r="A987" s="120"/>
      <c r="B987" s="120"/>
      <c r="C987" s="120"/>
      <c r="D987" s="162"/>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spans="1:46" ht="15.75" customHeight="1">
      <c r="A988" s="120"/>
      <c r="B988" s="120"/>
      <c r="C988" s="120"/>
      <c r="D988" s="162"/>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spans="1:46" ht="15.75" customHeight="1">
      <c r="A989" s="120"/>
      <c r="B989" s="120"/>
      <c r="C989" s="120"/>
      <c r="D989" s="162"/>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spans="1:46" ht="15.75" customHeight="1">
      <c r="A990" s="120"/>
      <c r="B990" s="120"/>
      <c r="C990" s="120"/>
      <c r="D990" s="162"/>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spans="1:46" ht="15.75" customHeight="1">
      <c r="A991" s="120"/>
      <c r="B991" s="120"/>
      <c r="C991" s="120"/>
      <c r="D991" s="162"/>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spans="1:46" ht="15.75" customHeight="1">
      <c r="A992" s="120"/>
      <c r="B992" s="120"/>
      <c r="C992" s="120"/>
      <c r="D992" s="162"/>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spans="1:46" ht="15.75" customHeight="1">
      <c r="A993" s="120"/>
      <c r="B993" s="120"/>
      <c r="C993" s="120"/>
      <c r="D993" s="162"/>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spans="1:46" ht="15.75" customHeight="1">
      <c r="A994" s="120"/>
      <c r="B994" s="120"/>
      <c r="C994" s="120"/>
      <c r="D994" s="162"/>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spans="1:46" ht="15.75" customHeight="1">
      <c r="A995" s="120"/>
      <c r="B995" s="120"/>
      <c r="C995" s="120"/>
      <c r="D995" s="162"/>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spans="1:46" ht="15.75" customHeight="1">
      <c r="A996" s="120"/>
      <c r="B996" s="120"/>
      <c r="C996" s="120"/>
      <c r="D996" s="162"/>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spans="1:46" ht="15.75" customHeight="1">
      <c r="A997" s="120"/>
      <c r="B997" s="120"/>
      <c r="C997" s="120"/>
      <c r="D997" s="162"/>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spans="1:46" ht="15.75" customHeight="1">
      <c r="A998" s="120"/>
      <c r="B998" s="120"/>
      <c r="C998" s="120"/>
      <c r="D998" s="162"/>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spans="1:46" ht="15.75" customHeight="1">
      <c r="A999" s="120"/>
      <c r="B999" s="120"/>
      <c r="C999" s="120"/>
      <c r="D999" s="162"/>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spans="1:46" ht="15.75" customHeight="1">
      <c r="A1000" s="120"/>
      <c r="B1000" s="120"/>
      <c r="C1000" s="120"/>
      <c r="D1000" s="162"/>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27">
    <mergeCell ref="A1:AT1"/>
    <mergeCell ref="D3:O3"/>
    <mergeCell ref="D4:O4"/>
    <mergeCell ref="D5:O5"/>
    <mergeCell ref="D6:O6"/>
    <mergeCell ref="D7:O7"/>
    <mergeCell ref="A10:AT10"/>
    <mergeCell ref="C13:F13"/>
    <mergeCell ref="C33:D33"/>
    <mergeCell ref="E33:F33"/>
    <mergeCell ref="G33:H33"/>
    <mergeCell ref="I33:J33"/>
    <mergeCell ref="A61:AA61"/>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T1000"/>
  <sheetViews>
    <sheetView workbookViewId="0">
      <pane xSplit="1" ySplit="8" topLeftCell="C26" activePane="bottomRight" state="frozen"/>
      <selection pane="bottomRight" activeCell="C22" sqref="C22"/>
      <selection pane="bottomLeft" activeCell="A9" sqref="A9"/>
      <selection pane="topRight" activeCell="B1" sqref="B1"/>
    </sheetView>
  </sheetViews>
  <sheetFormatPr defaultColWidth="14.42578125" defaultRowHeight="15" customHeight="1"/>
  <cols>
    <col min="1" max="2" width="26.28515625" customWidth="1"/>
    <col min="3" max="46" width="15.7109375" customWidth="1"/>
  </cols>
  <sheetData>
    <row r="1" spans="1:46" ht="21">
      <c r="A1" s="224" t="s">
        <v>96</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row>
    <row r="2" spans="1:46" ht="21">
      <c r="A2" s="155"/>
      <c r="B2" s="155"/>
      <c r="C2" s="155"/>
      <c r="D2" s="156"/>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row>
    <row r="3" spans="1:46" ht="19.5" customHeight="1">
      <c r="A3" s="157" t="s">
        <v>97</v>
      </c>
      <c r="B3" s="157"/>
      <c r="C3" s="157"/>
      <c r="D3" s="236" t="str">
        <f>IF('3-Datos generales'!H11="","",'3-Datos generales'!H11)</f>
        <v xml:space="preserve">Instituto Tecnológico de Costa Rica, Campus Tecnológico Local San Carlos </v>
      </c>
      <c r="E3" s="257"/>
      <c r="F3" s="257"/>
      <c r="G3" s="257"/>
      <c r="H3" s="257"/>
      <c r="I3" s="257"/>
      <c r="J3" s="257"/>
      <c r="K3" s="257"/>
      <c r="L3" s="257"/>
      <c r="M3" s="257"/>
      <c r="N3" s="257"/>
      <c r="O3" s="257"/>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spans="1:46" ht="19.5" customHeight="1">
      <c r="A4" s="157" t="s">
        <v>98</v>
      </c>
      <c r="B4" s="157"/>
      <c r="C4" s="157"/>
      <c r="D4" s="225" t="s">
        <v>161</v>
      </c>
      <c r="E4" s="253"/>
      <c r="F4" s="253"/>
      <c r="G4" s="253"/>
      <c r="H4" s="253"/>
      <c r="I4" s="253"/>
      <c r="J4" s="253"/>
      <c r="K4" s="253"/>
      <c r="L4" s="253"/>
      <c r="M4" s="253"/>
      <c r="N4" s="253"/>
      <c r="O4" s="25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spans="1:46" ht="19.5" customHeight="1">
      <c r="A5" s="157" t="s">
        <v>100</v>
      </c>
      <c r="B5" s="157"/>
      <c r="C5" s="157"/>
      <c r="D5" s="225">
        <v>1</v>
      </c>
      <c r="E5" s="253"/>
      <c r="F5" s="253"/>
      <c r="G5" s="253"/>
      <c r="H5" s="253"/>
      <c r="I5" s="253"/>
      <c r="J5" s="253"/>
      <c r="K5" s="253"/>
      <c r="L5" s="253"/>
      <c r="M5" s="253"/>
      <c r="N5" s="253"/>
      <c r="O5" s="253"/>
      <c r="P5" s="158"/>
      <c r="Q5" s="158"/>
      <c r="R5" s="158"/>
      <c r="S5" s="158"/>
      <c r="T5" s="158"/>
      <c r="U5" s="158"/>
      <c r="V5" s="158"/>
      <c r="W5" s="158"/>
      <c r="X5" s="158"/>
      <c r="Y5" s="158"/>
      <c r="Z5" s="158"/>
      <c r="AA5" s="158"/>
      <c r="AB5" s="158"/>
      <c r="AC5" s="158"/>
      <c r="AD5" s="158"/>
      <c r="AE5" s="158"/>
      <c r="AF5" s="158"/>
      <c r="AG5" s="158"/>
      <c r="AH5" s="158"/>
      <c r="AI5" s="158"/>
      <c r="AJ5" s="120"/>
      <c r="AK5" s="120"/>
      <c r="AL5" s="120"/>
      <c r="AM5" s="120"/>
      <c r="AN5" s="120"/>
      <c r="AO5" s="120"/>
      <c r="AP5" s="120"/>
      <c r="AQ5" s="120"/>
      <c r="AR5" s="120"/>
      <c r="AS5" s="120"/>
      <c r="AT5" s="120"/>
    </row>
    <row r="6" spans="1:46" ht="19.5" customHeight="1">
      <c r="A6" s="159" t="s">
        <v>101</v>
      </c>
      <c r="B6" s="159"/>
      <c r="C6" s="159"/>
      <c r="D6" s="225">
        <v>2023</v>
      </c>
      <c r="E6" s="253"/>
      <c r="F6" s="253"/>
      <c r="G6" s="253"/>
      <c r="H6" s="253"/>
      <c r="I6" s="253"/>
      <c r="J6" s="253"/>
      <c r="K6" s="253"/>
      <c r="L6" s="253"/>
      <c r="M6" s="253"/>
      <c r="N6" s="253"/>
      <c r="O6" s="253"/>
      <c r="P6" s="120"/>
      <c r="Q6" s="120"/>
      <c r="R6" s="120"/>
      <c r="S6" s="120"/>
      <c r="T6" s="120"/>
      <c r="U6" s="120"/>
      <c r="V6" s="120"/>
      <c r="W6" s="120"/>
      <c r="X6" s="120"/>
      <c r="Y6" s="120"/>
      <c r="Z6" s="120"/>
      <c r="AA6" s="120"/>
      <c r="AB6" s="120"/>
      <c r="AC6" s="120"/>
      <c r="AD6" s="120"/>
      <c r="AE6" s="120"/>
      <c r="AF6" s="120"/>
      <c r="AG6" s="120"/>
      <c r="AH6" s="120"/>
      <c r="AI6" s="120"/>
      <c r="AJ6" s="160"/>
      <c r="AK6" s="160"/>
      <c r="AL6" s="160"/>
      <c r="AM6" s="160"/>
      <c r="AN6" s="160"/>
      <c r="AO6" s="160"/>
      <c r="AP6" s="160"/>
      <c r="AQ6" s="160"/>
      <c r="AR6" s="160"/>
      <c r="AS6" s="160"/>
      <c r="AT6" s="160"/>
    </row>
    <row r="7" spans="1:46" ht="19.5" customHeight="1">
      <c r="A7" s="159" t="s">
        <v>102</v>
      </c>
      <c r="B7" s="159"/>
      <c r="C7" s="159"/>
      <c r="D7" s="225">
        <v>2023</v>
      </c>
      <c r="E7" s="253"/>
      <c r="F7" s="253"/>
      <c r="G7" s="253"/>
      <c r="H7" s="253"/>
      <c r="I7" s="253"/>
      <c r="J7" s="253"/>
      <c r="K7" s="253"/>
      <c r="L7" s="253"/>
      <c r="M7" s="253"/>
      <c r="N7" s="253"/>
      <c r="O7" s="253"/>
      <c r="P7" s="120"/>
      <c r="Q7" s="120"/>
      <c r="R7" s="120"/>
      <c r="S7" s="120"/>
      <c r="T7" s="120"/>
      <c r="U7" s="120"/>
      <c r="V7" s="120"/>
      <c r="W7" s="120"/>
      <c r="X7" s="120"/>
      <c r="Y7" s="120"/>
      <c r="Z7" s="120"/>
      <c r="AA7" s="120"/>
      <c r="AB7" s="120"/>
      <c r="AC7" s="120"/>
      <c r="AD7" s="120"/>
      <c r="AE7" s="120"/>
      <c r="AF7" s="120"/>
      <c r="AG7" s="120"/>
      <c r="AH7" s="120"/>
      <c r="AI7" s="120"/>
      <c r="AJ7" s="160"/>
      <c r="AK7" s="160"/>
      <c r="AL7" s="160"/>
      <c r="AM7" s="160"/>
      <c r="AN7" s="160"/>
      <c r="AO7" s="160"/>
      <c r="AP7" s="160"/>
      <c r="AQ7" s="160"/>
      <c r="AR7" s="160"/>
      <c r="AS7" s="160"/>
      <c r="AT7" s="160"/>
    </row>
    <row r="8" spans="1:46" ht="19.5" customHeight="1">
      <c r="A8" s="159" t="s">
        <v>104</v>
      </c>
      <c r="B8" s="159"/>
      <c r="C8" s="159"/>
      <c r="D8" s="225" t="s">
        <v>105</v>
      </c>
      <c r="E8" s="253"/>
      <c r="F8" s="253"/>
      <c r="G8" s="253"/>
      <c r="H8" s="253"/>
      <c r="I8" s="253"/>
      <c r="J8" s="253"/>
      <c r="K8" s="253"/>
      <c r="L8" s="253"/>
      <c r="M8" s="253"/>
      <c r="N8" s="253"/>
      <c r="O8" s="253"/>
      <c r="P8" s="120"/>
      <c r="Q8" s="120"/>
      <c r="R8" s="120"/>
      <c r="S8" s="120"/>
      <c r="T8" s="120"/>
      <c r="U8" s="120"/>
      <c r="V8" s="120"/>
      <c r="W8" s="120"/>
      <c r="X8" s="120"/>
      <c r="Y8" s="120"/>
      <c r="Z8" s="120"/>
      <c r="AA8" s="120"/>
      <c r="AB8" s="120"/>
      <c r="AC8" s="120"/>
      <c r="AD8" s="120"/>
      <c r="AE8" s="120"/>
      <c r="AF8" s="120"/>
      <c r="AG8" s="120"/>
      <c r="AH8" s="120"/>
      <c r="AI8" s="120"/>
      <c r="AJ8" s="160"/>
      <c r="AK8" s="160"/>
      <c r="AL8" s="160"/>
      <c r="AM8" s="160"/>
      <c r="AN8" s="160"/>
      <c r="AO8" s="160"/>
      <c r="AP8" s="160"/>
      <c r="AQ8" s="160"/>
      <c r="AR8" s="160"/>
      <c r="AS8" s="160"/>
      <c r="AT8" s="160"/>
    </row>
    <row r="9" spans="1:46" ht="19.5" customHeight="1">
      <c r="A9" s="159"/>
      <c r="B9" s="159"/>
      <c r="C9" s="159"/>
      <c r="D9" s="161"/>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21">
      <c r="A10" s="224" t="s">
        <v>106</v>
      </c>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row>
    <row r="11" spans="1:46" ht="19.5" customHeight="1">
      <c r="A11" s="120"/>
      <c r="B11" s="120"/>
      <c r="C11" s="120"/>
      <c r="D11" s="162"/>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row>
    <row r="12" spans="1:46" ht="19.5" customHeight="1">
      <c r="A12" s="120"/>
      <c r="B12" s="120"/>
      <c r="C12" s="120"/>
      <c r="D12" s="162"/>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row>
    <row r="13" spans="1:46" ht="19.5" customHeight="1">
      <c r="A13" s="6" t="s">
        <v>107</v>
      </c>
      <c r="B13" s="173"/>
      <c r="C13" s="230" t="s">
        <v>108</v>
      </c>
      <c r="D13" s="259"/>
      <c r="E13" s="259"/>
      <c r="F13" s="260"/>
      <c r="G13" s="237" t="s">
        <v>109</v>
      </c>
      <c r="H13" s="259"/>
      <c r="I13" s="259"/>
      <c r="J13" s="260"/>
      <c r="K13" s="230" t="s">
        <v>110</v>
      </c>
      <c r="L13" s="259"/>
      <c r="M13" s="259"/>
      <c r="N13" s="260"/>
      <c r="O13" s="237" t="s">
        <v>111</v>
      </c>
      <c r="P13" s="259"/>
      <c r="Q13" s="259"/>
      <c r="R13" s="260"/>
      <c r="S13" s="230" t="s">
        <v>112</v>
      </c>
      <c r="T13" s="259"/>
      <c r="U13" s="259"/>
      <c r="V13" s="260"/>
      <c r="W13" s="237" t="s">
        <v>113</v>
      </c>
      <c r="X13" s="259"/>
      <c r="Y13" s="259"/>
      <c r="Z13" s="261"/>
      <c r="AA13" s="163"/>
      <c r="AB13" s="163"/>
      <c r="AC13" s="163"/>
      <c r="AD13" s="163"/>
      <c r="AE13" s="163"/>
      <c r="AF13" s="163"/>
      <c r="AG13" s="163"/>
      <c r="AH13" s="163"/>
      <c r="AI13" s="163"/>
      <c r="AJ13" s="163"/>
      <c r="AK13" s="163"/>
      <c r="AL13" s="163"/>
      <c r="AM13" s="163"/>
      <c r="AN13" s="163"/>
      <c r="AO13" s="163"/>
      <c r="AP13" s="163"/>
      <c r="AQ13" s="163"/>
      <c r="AR13" s="163"/>
      <c r="AS13" s="163"/>
      <c r="AT13" s="163"/>
    </row>
    <row r="14" spans="1:46" ht="72">
      <c r="A14" s="6" t="s">
        <v>114</v>
      </c>
      <c r="B14" s="7" t="s">
        <v>115</v>
      </c>
      <c r="C14" s="8" t="s">
        <v>116</v>
      </c>
      <c r="D14" s="9" t="s">
        <v>117</v>
      </c>
      <c r="E14" s="10" t="s">
        <v>118</v>
      </c>
      <c r="F14" s="10" t="s">
        <v>119</v>
      </c>
      <c r="G14" s="11" t="s">
        <v>116</v>
      </c>
      <c r="H14" s="5" t="s">
        <v>117</v>
      </c>
      <c r="I14" s="5" t="s">
        <v>118</v>
      </c>
      <c r="J14" s="5" t="s">
        <v>119</v>
      </c>
      <c r="K14" s="8" t="s">
        <v>116</v>
      </c>
      <c r="L14" s="10" t="s">
        <v>117</v>
      </c>
      <c r="M14" s="10" t="s">
        <v>118</v>
      </c>
      <c r="N14" s="10" t="s">
        <v>119</v>
      </c>
      <c r="O14" s="11" t="s">
        <v>116</v>
      </c>
      <c r="P14" s="5" t="s">
        <v>117</v>
      </c>
      <c r="Q14" s="5" t="s">
        <v>118</v>
      </c>
      <c r="R14" s="5" t="s">
        <v>119</v>
      </c>
      <c r="S14" s="8" t="s">
        <v>116</v>
      </c>
      <c r="T14" s="10" t="s">
        <v>117</v>
      </c>
      <c r="U14" s="10" t="s">
        <v>118</v>
      </c>
      <c r="V14" s="10" t="s">
        <v>119</v>
      </c>
      <c r="W14" s="11" t="s">
        <v>116</v>
      </c>
      <c r="X14" s="5" t="s">
        <v>117</v>
      </c>
      <c r="Y14" s="5" t="s">
        <v>118</v>
      </c>
      <c r="Z14" s="5" t="s">
        <v>119</v>
      </c>
      <c r="AA14" s="163"/>
      <c r="AB14" s="163"/>
      <c r="AC14" s="163"/>
      <c r="AD14" s="163"/>
      <c r="AE14" s="163"/>
      <c r="AF14" s="163"/>
      <c r="AG14" s="163"/>
      <c r="AH14" s="163"/>
      <c r="AI14" s="163"/>
      <c r="AJ14" s="163"/>
      <c r="AK14" s="163"/>
      <c r="AL14" s="163"/>
      <c r="AM14" s="163"/>
      <c r="AN14" s="163"/>
      <c r="AO14" s="163"/>
      <c r="AP14" s="163"/>
      <c r="AQ14" s="163"/>
      <c r="AR14" s="163"/>
      <c r="AS14" s="163"/>
      <c r="AT14" s="163"/>
    </row>
    <row r="15" spans="1:46" ht="18" customHeight="1">
      <c r="A15" s="12" t="s">
        <v>120</v>
      </c>
      <c r="B15" s="174">
        <v>1335</v>
      </c>
      <c r="C15" s="17"/>
      <c r="D15" s="18"/>
      <c r="E15" s="15"/>
      <c r="F15" s="16" t="str">
        <f t="shared" ref="F15:F26" si="0">IF(C15=0," ",E15/C15)</f>
        <v xml:space="preserve"> </v>
      </c>
      <c r="G15" s="17"/>
      <c r="H15" s="18"/>
      <c r="I15" s="15"/>
      <c r="J15" s="16" t="str">
        <f t="shared" ref="J15:J26" si="1">IF(G15=0," ",I15/G15)</f>
        <v xml:space="preserve"> </v>
      </c>
      <c r="K15" s="17"/>
      <c r="L15" s="18"/>
      <c r="M15" s="15"/>
      <c r="N15" s="15" t="str">
        <f t="shared" ref="N15:N26" si="2">IF(K15=0,"",M15/K15)</f>
        <v/>
      </c>
      <c r="O15" s="17"/>
      <c r="P15" s="18"/>
      <c r="Q15" s="15"/>
      <c r="R15" s="15" t="str">
        <f t="shared" ref="R15:R26" si="3">IF(O15=0,"",Q15/O15)</f>
        <v/>
      </c>
      <c r="S15" s="17"/>
      <c r="T15" s="18"/>
      <c r="U15" s="15"/>
      <c r="V15" s="15" t="str">
        <f t="shared" ref="V15:V26" si="4">IF(S15=0,"",U15/S15)</f>
        <v/>
      </c>
      <c r="W15" s="17"/>
      <c r="X15" s="18"/>
      <c r="Y15" s="15"/>
      <c r="Z15" s="16" t="str">
        <f t="shared" ref="Z15:Z26" si="5">IF(W15=""," ",Y15/W15)</f>
        <v xml:space="preserve"> </v>
      </c>
      <c r="AA15" s="136"/>
      <c r="AB15" s="136"/>
      <c r="AC15" s="136"/>
      <c r="AD15" s="136"/>
      <c r="AE15" s="136"/>
      <c r="AF15" s="136"/>
      <c r="AG15" s="136"/>
      <c r="AH15" s="136"/>
      <c r="AI15" s="136"/>
      <c r="AJ15" s="136"/>
      <c r="AK15" s="136"/>
      <c r="AL15" s="136"/>
      <c r="AM15" s="136"/>
      <c r="AN15" s="136"/>
      <c r="AO15" s="136"/>
      <c r="AP15" s="136"/>
      <c r="AQ15" s="136"/>
      <c r="AR15" s="136"/>
      <c r="AS15" s="136"/>
      <c r="AT15" s="136"/>
    </row>
    <row r="16" spans="1:46" ht="18" customHeight="1">
      <c r="A16" s="19" t="s">
        <v>121</v>
      </c>
      <c r="B16" s="174">
        <v>1335</v>
      </c>
      <c r="C16" s="17"/>
      <c r="D16" s="18"/>
      <c r="E16" s="15"/>
      <c r="F16" s="16" t="str">
        <f t="shared" si="0"/>
        <v xml:space="preserve"> </v>
      </c>
      <c r="G16" s="17"/>
      <c r="H16" s="18"/>
      <c r="I16" s="15"/>
      <c r="J16" s="16" t="str">
        <f t="shared" si="1"/>
        <v xml:space="preserve"> </v>
      </c>
      <c r="K16" s="17"/>
      <c r="L16" s="18"/>
      <c r="M16" s="15"/>
      <c r="N16" s="15" t="str">
        <f t="shared" si="2"/>
        <v/>
      </c>
      <c r="O16" s="17"/>
      <c r="P16" s="18"/>
      <c r="Q16" s="15"/>
      <c r="R16" s="15" t="str">
        <f t="shared" si="3"/>
        <v/>
      </c>
      <c r="S16" s="17"/>
      <c r="T16" s="18"/>
      <c r="U16" s="15"/>
      <c r="V16" s="15" t="str">
        <f t="shared" si="4"/>
        <v/>
      </c>
      <c r="W16" s="17"/>
      <c r="X16" s="18"/>
      <c r="Y16" s="15"/>
      <c r="Z16" s="16" t="str">
        <f t="shared" si="5"/>
        <v xml:space="preserve"> </v>
      </c>
      <c r="AA16" s="136"/>
      <c r="AB16" s="136"/>
      <c r="AC16" s="136"/>
      <c r="AD16" s="136"/>
      <c r="AE16" s="136"/>
      <c r="AF16" s="136"/>
      <c r="AG16" s="136"/>
      <c r="AH16" s="136"/>
      <c r="AI16" s="136"/>
      <c r="AJ16" s="136"/>
      <c r="AK16" s="136"/>
      <c r="AL16" s="136"/>
      <c r="AM16" s="136"/>
      <c r="AN16" s="136"/>
      <c r="AO16" s="136"/>
      <c r="AP16" s="136"/>
      <c r="AQ16" s="136"/>
      <c r="AR16" s="136"/>
      <c r="AS16" s="136"/>
      <c r="AT16" s="136"/>
    </row>
    <row r="17" spans="1:46" ht="18" customHeight="1">
      <c r="A17" s="19" t="s">
        <v>122</v>
      </c>
      <c r="B17" s="174">
        <v>1335</v>
      </c>
      <c r="C17" s="17"/>
      <c r="D17" s="18"/>
      <c r="E17" s="15"/>
      <c r="F17" s="16" t="str">
        <f t="shared" si="0"/>
        <v xml:space="preserve"> </v>
      </c>
      <c r="G17" s="17"/>
      <c r="H17" s="18"/>
      <c r="I17" s="15"/>
      <c r="J17" s="16" t="str">
        <f t="shared" si="1"/>
        <v xml:space="preserve"> </v>
      </c>
      <c r="K17" s="17"/>
      <c r="L17" s="18"/>
      <c r="M17" s="15"/>
      <c r="N17" s="15" t="str">
        <f t="shared" si="2"/>
        <v/>
      </c>
      <c r="O17" s="17"/>
      <c r="P17" s="18"/>
      <c r="Q17" s="15"/>
      <c r="R17" s="15" t="str">
        <f t="shared" si="3"/>
        <v/>
      </c>
      <c r="S17" s="17"/>
      <c r="T17" s="18"/>
      <c r="U17" s="15"/>
      <c r="V17" s="15" t="str">
        <f t="shared" si="4"/>
        <v/>
      </c>
      <c r="W17" s="17"/>
      <c r="X17" s="18"/>
      <c r="Y17" s="15"/>
      <c r="Z17" s="16" t="str">
        <f t="shared" si="5"/>
        <v xml:space="preserve"> </v>
      </c>
      <c r="AA17" s="136"/>
      <c r="AB17" s="136"/>
      <c r="AC17" s="136"/>
      <c r="AD17" s="136"/>
      <c r="AE17" s="136"/>
      <c r="AF17" s="136"/>
      <c r="AG17" s="136"/>
      <c r="AH17" s="136"/>
      <c r="AI17" s="136"/>
      <c r="AJ17" s="136"/>
      <c r="AK17" s="136"/>
      <c r="AL17" s="136"/>
      <c r="AM17" s="136"/>
      <c r="AN17" s="136"/>
      <c r="AO17" s="136"/>
      <c r="AP17" s="136"/>
      <c r="AQ17" s="136"/>
      <c r="AR17" s="136"/>
      <c r="AS17" s="136"/>
      <c r="AT17" s="136"/>
    </row>
    <row r="18" spans="1:46" ht="18" customHeight="1">
      <c r="A18" s="19" t="s">
        <v>123</v>
      </c>
      <c r="B18" s="174">
        <v>1335</v>
      </c>
      <c r="C18" s="17"/>
      <c r="D18" s="18"/>
      <c r="E18" s="15"/>
      <c r="F18" s="16" t="str">
        <f t="shared" si="0"/>
        <v xml:space="preserve"> </v>
      </c>
      <c r="G18" s="17"/>
      <c r="H18" s="18"/>
      <c r="I18" s="15"/>
      <c r="J18" s="16" t="str">
        <f t="shared" si="1"/>
        <v xml:space="preserve"> </v>
      </c>
      <c r="K18" s="17"/>
      <c r="L18" s="18"/>
      <c r="M18" s="15"/>
      <c r="N18" s="15" t="str">
        <f t="shared" si="2"/>
        <v/>
      </c>
      <c r="O18" s="17"/>
      <c r="P18" s="18"/>
      <c r="Q18" s="15"/>
      <c r="R18" s="15" t="str">
        <f t="shared" si="3"/>
        <v/>
      </c>
      <c r="S18" s="17"/>
      <c r="T18" s="18"/>
      <c r="U18" s="15"/>
      <c r="V18" s="15" t="str">
        <f t="shared" si="4"/>
        <v/>
      </c>
      <c r="W18" s="17"/>
      <c r="X18" s="18"/>
      <c r="Y18" s="15"/>
      <c r="Z18" s="16" t="str">
        <f t="shared" si="5"/>
        <v xml:space="preserve"> </v>
      </c>
      <c r="AA18" s="136"/>
      <c r="AB18" s="136"/>
      <c r="AC18" s="136"/>
      <c r="AD18" s="136"/>
      <c r="AE18" s="136"/>
      <c r="AF18" s="136"/>
      <c r="AG18" s="136"/>
      <c r="AH18" s="136"/>
      <c r="AI18" s="136"/>
      <c r="AJ18" s="136"/>
      <c r="AK18" s="136"/>
      <c r="AL18" s="136"/>
      <c r="AM18" s="136"/>
      <c r="AN18" s="136"/>
      <c r="AO18" s="136"/>
      <c r="AP18" s="136"/>
      <c r="AQ18" s="136"/>
      <c r="AR18" s="136"/>
      <c r="AS18" s="136"/>
      <c r="AT18" s="136"/>
    </row>
    <row r="19" spans="1:46" ht="18" customHeight="1">
      <c r="A19" s="19" t="s">
        <v>124</v>
      </c>
      <c r="B19" s="174">
        <v>1335</v>
      </c>
      <c r="C19" s="17"/>
      <c r="D19" s="18"/>
      <c r="E19" s="15"/>
      <c r="F19" s="16" t="str">
        <f t="shared" si="0"/>
        <v xml:space="preserve"> </v>
      </c>
      <c r="G19" s="17"/>
      <c r="H19" s="18"/>
      <c r="I19" s="15"/>
      <c r="J19" s="16" t="str">
        <f t="shared" si="1"/>
        <v xml:space="preserve"> </v>
      </c>
      <c r="K19" s="17"/>
      <c r="L19" s="18"/>
      <c r="M19" s="15"/>
      <c r="N19" s="15" t="str">
        <f t="shared" si="2"/>
        <v/>
      </c>
      <c r="O19" s="17"/>
      <c r="P19" s="18"/>
      <c r="Q19" s="15"/>
      <c r="R19" s="15" t="str">
        <f t="shared" si="3"/>
        <v/>
      </c>
      <c r="S19" s="17"/>
      <c r="T19" s="18"/>
      <c r="U19" s="15"/>
      <c r="V19" s="15" t="str">
        <f t="shared" si="4"/>
        <v/>
      </c>
      <c r="W19" s="17"/>
      <c r="X19" s="18"/>
      <c r="Y19" s="15"/>
      <c r="Z19" s="16" t="str">
        <f t="shared" si="5"/>
        <v xml:space="preserve"> </v>
      </c>
      <c r="AA19" s="136"/>
      <c r="AB19" s="136"/>
      <c r="AC19" s="136"/>
      <c r="AD19" s="136"/>
      <c r="AE19" s="136"/>
      <c r="AF19" s="136"/>
      <c r="AG19" s="136"/>
      <c r="AH19" s="136"/>
      <c r="AI19" s="136"/>
      <c r="AJ19" s="136"/>
      <c r="AK19" s="136"/>
      <c r="AL19" s="136"/>
      <c r="AM19" s="136"/>
      <c r="AN19" s="136"/>
      <c r="AO19" s="136"/>
      <c r="AP19" s="136"/>
      <c r="AQ19" s="136"/>
      <c r="AR19" s="136"/>
      <c r="AS19" s="136"/>
      <c r="AT19" s="136"/>
    </row>
    <row r="20" spans="1:46" ht="18" customHeight="1">
      <c r="A20" s="19" t="s">
        <v>125</v>
      </c>
      <c r="B20" s="174">
        <v>1335</v>
      </c>
      <c r="C20" s="17"/>
      <c r="D20" s="18"/>
      <c r="E20" s="15"/>
      <c r="F20" s="16" t="str">
        <f t="shared" si="0"/>
        <v xml:space="preserve"> </v>
      </c>
      <c r="G20" s="17"/>
      <c r="H20" s="18"/>
      <c r="I20" s="15"/>
      <c r="J20" s="16" t="str">
        <f t="shared" si="1"/>
        <v xml:space="preserve"> </v>
      </c>
      <c r="K20" s="17"/>
      <c r="L20" s="18"/>
      <c r="M20" s="15"/>
      <c r="N20" s="15" t="str">
        <f t="shared" si="2"/>
        <v/>
      </c>
      <c r="O20" s="17"/>
      <c r="P20" s="18"/>
      <c r="Q20" s="15"/>
      <c r="R20" s="15" t="str">
        <f t="shared" si="3"/>
        <v/>
      </c>
      <c r="S20" s="17"/>
      <c r="T20" s="18"/>
      <c r="U20" s="15"/>
      <c r="V20" s="15" t="str">
        <f t="shared" si="4"/>
        <v/>
      </c>
      <c r="W20" s="17"/>
      <c r="X20" s="18"/>
      <c r="Y20" s="15"/>
      <c r="Z20" s="16" t="str">
        <f t="shared" si="5"/>
        <v xml:space="preserve"> </v>
      </c>
      <c r="AA20" s="136"/>
      <c r="AB20" s="136"/>
      <c r="AC20" s="136"/>
      <c r="AD20" s="136"/>
      <c r="AE20" s="136"/>
      <c r="AF20" s="136"/>
      <c r="AG20" s="136"/>
      <c r="AH20" s="136"/>
      <c r="AI20" s="136"/>
      <c r="AJ20" s="136"/>
      <c r="AK20" s="136"/>
      <c r="AL20" s="136"/>
      <c r="AM20" s="136"/>
      <c r="AN20" s="136"/>
      <c r="AO20" s="136"/>
      <c r="AP20" s="136"/>
      <c r="AQ20" s="136"/>
      <c r="AR20" s="136"/>
      <c r="AS20" s="136"/>
      <c r="AT20" s="136"/>
    </row>
    <row r="21" spans="1:46" ht="18" customHeight="1">
      <c r="A21" s="12" t="s">
        <v>126</v>
      </c>
      <c r="B21" s="174">
        <v>1335</v>
      </c>
      <c r="C21" s="17"/>
      <c r="D21" s="18"/>
      <c r="E21" s="15"/>
      <c r="F21" s="16" t="str">
        <f t="shared" si="0"/>
        <v xml:space="preserve"> </v>
      </c>
      <c r="G21" s="17"/>
      <c r="H21" s="18"/>
      <c r="I21" s="15"/>
      <c r="J21" s="16" t="str">
        <f t="shared" si="1"/>
        <v xml:space="preserve"> </v>
      </c>
      <c r="K21" s="17"/>
      <c r="L21" s="18"/>
      <c r="M21" s="15"/>
      <c r="N21" s="15" t="str">
        <f t="shared" si="2"/>
        <v/>
      </c>
      <c r="O21" s="17"/>
      <c r="P21" s="18"/>
      <c r="Q21" s="15"/>
      <c r="R21" s="15" t="str">
        <f t="shared" si="3"/>
        <v/>
      </c>
      <c r="S21" s="17"/>
      <c r="T21" s="18"/>
      <c r="U21" s="15"/>
      <c r="V21" s="15" t="str">
        <f t="shared" si="4"/>
        <v/>
      </c>
      <c r="W21" s="17"/>
      <c r="X21" s="18"/>
      <c r="Y21" s="15"/>
      <c r="Z21" s="16" t="str">
        <f t="shared" si="5"/>
        <v xml:space="preserve"> </v>
      </c>
      <c r="AA21" s="136"/>
      <c r="AB21" s="136"/>
      <c r="AC21" s="136"/>
      <c r="AD21" s="136"/>
      <c r="AE21" s="136"/>
      <c r="AF21" s="136"/>
      <c r="AG21" s="136"/>
      <c r="AH21" s="136"/>
      <c r="AI21" s="136"/>
      <c r="AJ21" s="136"/>
      <c r="AK21" s="136"/>
      <c r="AL21" s="136"/>
      <c r="AM21" s="136"/>
      <c r="AN21" s="136"/>
      <c r="AO21" s="136"/>
      <c r="AP21" s="136"/>
      <c r="AQ21" s="136"/>
      <c r="AR21" s="136"/>
      <c r="AS21" s="136"/>
      <c r="AT21" s="136"/>
    </row>
    <row r="22" spans="1:46" ht="18" customHeight="1">
      <c r="A22" s="19" t="s">
        <v>127</v>
      </c>
      <c r="B22" s="174">
        <v>1335</v>
      </c>
      <c r="C22" s="17"/>
      <c r="D22" s="18"/>
      <c r="E22" s="15"/>
      <c r="F22" s="16" t="str">
        <f t="shared" si="0"/>
        <v xml:space="preserve"> </v>
      </c>
      <c r="G22" s="17"/>
      <c r="H22" s="18"/>
      <c r="I22" s="15"/>
      <c r="J22" s="16" t="str">
        <f t="shared" si="1"/>
        <v xml:space="preserve"> </v>
      </c>
      <c r="K22" s="17"/>
      <c r="L22" s="18"/>
      <c r="M22" s="15"/>
      <c r="N22" s="15" t="str">
        <f t="shared" si="2"/>
        <v/>
      </c>
      <c r="O22" s="17"/>
      <c r="P22" s="18"/>
      <c r="Q22" s="15"/>
      <c r="R22" s="15" t="str">
        <f t="shared" si="3"/>
        <v/>
      </c>
      <c r="S22" s="17"/>
      <c r="T22" s="18"/>
      <c r="U22" s="15"/>
      <c r="V22" s="15" t="str">
        <f t="shared" si="4"/>
        <v/>
      </c>
      <c r="W22" s="17"/>
      <c r="X22" s="18"/>
      <c r="Y22" s="15"/>
      <c r="Z22" s="16" t="str">
        <f t="shared" si="5"/>
        <v xml:space="preserve"> </v>
      </c>
      <c r="AA22" s="136"/>
      <c r="AB22" s="136"/>
      <c r="AC22" s="136"/>
      <c r="AD22" s="136"/>
      <c r="AE22" s="136"/>
      <c r="AF22" s="136"/>
      <c r="AG22" s="136"/>
      <c r="AH22" s="136"/>
      <c r="AI22" s="136"/>
      <c r="AJ22" s="136"/>
      <c r="AK22" s="136"/>
      <c r="AL22" s="136"/>
      <c r="AM22" s="136"/>
      <c r="AN22" s="136"/>
      <c r="AO22" s="136"/>
      <c r="AP22" s="136"/>
      <c r="AQ22" s="136"/>
      <c r="AR22" s="136"/>
      <c r="AS22" s="136"/>
      <c r="AT22" s="136"/>
    </row>
    <row r="23" spans="1:46" ht="18" customHeight="1">
      <c r="A23" s="12" t="s">
        <v>128</v>
      </c>
      <c r="B23" s="174">
        <v>1335</v>
      </c>
      <c r="C23" s="17"/>
      <c r="D23" s="18"/>
      <c r="E23" s="15"/>
      <c r="F23" s="16" t="str">
        <f t="shared" si="0"/>
        <v xml:space="preserve"> </v>
      </c>
      <c r="G23" s="17"/>
      <c r="H23" s="18"/>
      <c r="I23" s="15"/>
      <c r="J23" s="16" t="str">
        <f t="shared" si="1"/>
        <v xml:space="preserve"> </v>
      </c>
      <c r="K23" s="17"/>
      <c r="L23" s="18"/>
      <c r="M23" s="15"/>
      <c r="N23" s="15" t="str">
        <f t="shared" si="2"/>
        <v/>
      </c>
      <c r="O23" s="17"/>
      <c r="P23" s="18"/>
      <c r="Q23" s="15"/>
      <c r="R23" s="15" t="str">
        <f t="shared" si="3"/>
        <v/>
      </c>
      <c r="S23" s="17"/>
      <c r="T23" s="18"/>
      <c r="U23" s="15"/>
      <c r="V23" s="15" t="str">
        <f t="shared" si="4"/>
        <v/>
      </c>
      <c r="W23" s="17"/>
      <c r="X23" s="18"/>
      <c r="Y23" s="15"/>
      <c r="Z23" s="16" t="str">
        <f t="shared" si="5"/>
        <v xml:space="preserve"> </v>
      </c>
      <c r="AA23" s="136"/>
      <c r="AB23" s="136"/>
      <c r="AC23" s="136"/>
      <c r="AD23" s="136"/>
      <c r="AE23" s="136"/>
      <c r="AF23" s="136"/>
      <c r="AG23" s="136"/>
      <c r="AH23" s="136"/>
      <c r="AI23" s="136"/>
      <c r="AJ23" s="136"/>
      <c r="AK23" s="136"/>
      <c r="AL23" s="136"/>
      <c r="AM23" s="136"/>
      <c r="AN23" s="136"/>
      <c r="AO23" s="136"/>
      <c r="AP23" s="136"/>
      <c r="AQ23" s="136"/>
      <c r="AR23" s="136"/>
      <c r="AS23" s="136"/>
      <c r="AT23" s="136"/>
    </row>
    <row r="24" spans="1:46" ht="18" customHeight="1">
      <c r="A24" s="19" t="s">
        <v>129</v>
      </c>
      <c r="B24" s="174">
        <v>1335</v>
      </c>
      <c r="C24" s="17"/>
      <c r="D24" s="18"/>
      <c r="E24" s="15"/>
      <c r="F24" s="16" t="str">
        <f t="shared" si="0"/>
        <v xml:space="preserve"> </v>
      </c>
      <c r="G24" s="17"/>
      <c r="H24" s="18"/>
      <c r="I24" s="15"/>
      <c r="J24" s="16" t="str">
        <f t="shared" si="1"/>
        <v xml:space="preserve"> </v>
      </c>
      <c r="K24" s="17"/>
      <c r="L24" s="18"/>
      <c r="M24" s="15"/>
      <c r="N24" s="15" t="str">
        <f t="shared" si="2"/>
        <v/>
      </c>
      <c r="O24" s="17"/>
      <c r="P24" s="18"/>
      <c r="Q24" s="15"/>
      <c r="R24" s="15" t="str">
        <f t="shared" si="3"/>
        <v/>
      </c>
      <c r="S24" s="17"/>
      <c r="T24" s="18"/>
      <c r="U24" s="15"/>
      <c r="V24" s="15" t="str">
        <f t="shared" si="4"/>
        <v/>
      </c>
      <c r="W24" s="17"/>
      <c r="X24" s="18"/>
      <c r="Y24" s="15"/>
      <c r="Z24" s="16" t="str">
        <f t="shared" si="5"/>
        <v xml:space="preserve"> </v>
      </c>
      <c r="AA24" s="136"/>
      <c r="AB24" s="136"/>
      <c r="AC24" s="136"/>
      <c r="AD24" s="136"/>
      <c r="AE24" s="136"/>
      <c r="AF24" s="136"/>
      <c r="AG24" s="136"/>
      <c r="AH24" s="136"/>
      <c r="AI24" s="136"/>
      <c r="AJ24" s="136"/>
      <c r="AK24" s="136"/>
      <c r="AL24" s="136"/>
      <c r="AM24" s="136"/>
      <c r="AN24" s="136"/>
      <c r="AO24" s="136"/>
      <c r="AP24" s="136"/>
      <c r="AQ24" s="136"/>
      <c r="AR24" s="136"/>
      <c r="AS24" s="136"/>
      <c r="AT24" s="136"/>
    </row>
    <row r="25" spans="1:46" ht="18" customHeight="1">
      <c r="A25" s="12" t="s">
        <v>130</v>
      </c>
      <c r="B25" s="174">
        <v>1335</v>
      </c>
      <c r="C25" s="17"/>
      <c r="D25" s="18"/>
      <c r="E25" s="15"/>
      <c r="F25" s="16" t="str">
        <f t="shared" si="0"/>
        <v xml:space="preserve"> </v>
      </c>
      <c r="G25" s="17"/>
      <c r="H25" s="18"/>
      <c r="I25" s="15"/>
      <c r="J25" s="16" t="str">
        <f t="shared" si="1"/>
        <v xml:space="preserve"> </v>
      </c>
      <c r="K25" s="17"/>
      <c r="L25" s="18"/>
      <c r="M25" s="15"/>
      <c r="N25" s="15" t="str">
        <f t="shared" si="2"/>
        <v/>
      </c>
      <c r="O25" s="17"/>
      <c r="P25" s="18"/>
      <c r="Q25" s="15"/>
      <c r="R25" s="15" t="str">
        <f t="shared" si="3"/>
        <v/>
      </c>
      <c r="S25" s="17"/>
      <c r="T25" s="18"/>
      <c r="U25" s="15"/>
      <c r="V25" s="15" t="str">
        <f t="shared" si="4"/>
        <v/>
      </c>
      <c r="W25" s="17"/>
      <c r="X25" s="18"/>
      <c r="Y25" s="15"/>
      <c r="Z25" s="16" t="str">
        <f t="shared" si="5"/>
        <v xml:space="preserve"> </v>
      </c>
      <c r="AA25" s="136"/>
      <c r="AB25" s="136"/>
      <c r="AC25" s="136"/>
      <c r="AD25" s="136"/>
      <c r="AE25" s="136"/>
      <c r="AF25" s="136"/>
      <c r="AG25" s="136"/>
      <c r="AH25" s="136"/>
      <c r="AI25" s="136"/>
      <c r="AJ25" s="136"/>
      <c r="AK25" s="136"/>
      <c r="AL25" s="136"/>
      <c r="AM25" s="136"/>
      <c r="AN25" s="136"/>
      <c r="AO25" s="136"/>
      <c r="AP25" s="136"/>
      <c r="AQ25" s="136"/>
      <c r="AR25" s="136"/>
      <c r="AS25" s="136"/>
      <c r="AT25" s="136"/>
    </row>
    <row r="26" spans="1:46" ht="18" customHeight="1">
      <c r="A26" s="19" t="s">
        <v>131</v>
      </c>
      <c r="B26" s="174">
        <v>1335</v>
      </c>
      <c r="C26" s="17"/>
      <c r="D26" s="18"/>
      <c r="E26" s="15"/>
      <c r="F26" s="16" t="str">
        <f t="shared" si="0"/>
        <v xml:space="preserve"> </v>
      </c>
      <c r="G26" s="17"/>
      <c r="H26" s="18"/>
      <c r="I26" s="15"/>
      <c r="J26" s="16" t="str">
        <f t="shared" si="1"/>
        <v xml:space="preserve"> </v>
      </c>
      <c r="K26" s="17"/>
      <c r="L26" s="18"/>
      <c r="M26" s="15"/>
      <c r="N26" s="15" t="str">
        <f t="shared" si="2"/>
        <v/>
      </c>
      <c r="O26" s="17"/>
      <c r="P26" s="18"/>
      <c r="Q26" s="15"/>
      <c r="R26" s="15" t="str">
        <f t="shared" si="3"/>
        <v/>
      </c>
      <c r="S26" s="17"/>
      <c r="T26" s="18"/>
      <c r="U26" s="15"/>
      <c r="V26" s="15" t="str">
        <f t="shared" si="4"/>
        <v/>
      </c>
      <c r="W26" s="17"/>
      <c r="X26" s="18"/>
      <c r="Y26" s="15"/>
      <c r="Z26" s="16" t="str">
        <f t="shared" si="5"/>
        <v xml:space="preserve"> </v>
      </c>
      <c r="AA26" s="136"/>
      <c r="AB26" s="136"/>
      <c r="AC26" s="136"/>
      <c r="AD26" s="136"/>
      <c r="AE26" s="136"/>
      <c r="AF26" s="136"/>
      <c r="AG26" s="136"/>
      <c r="AH26" s="136"/>
      <c r="AI26" s="136"/>
      <c r="AJ26" s="136"/>
      <c r="AK26" s="136"/>
      <c r="AL26" s="136"/>
      <c r="AM26" s="136"/>
      <c r="AN26" s="136"/>
      <c r="AO26" s="136"/>
      <c r="AP26" s="136"/>
      <c r="AQ26" s="136"/>
      <c r="AR26" s="136"/>
      <c r="AS26" s="136"/>
      <c r="AT26" s="136"/>
    </row>
    <row r="27" spans="1:46" ht="18" customHeight="1">
      <c r="A27" s="24" t="s">
        <v>132</v>
      </c>
      <c r="B27" s="25"/>
      <c r="C27" s="26">
        <f t="shared" ref="C27:Z27" si="6">IF(SUM(C15:C26)=0,0,SUM(C15:C26))</f>
        <v>0</v>
      </c>
      <c r="D27" s="73">
        <f t="shared" si="6"/>
        <v>0</v>
      </c>
      <c r="E27" s="27">
        <f t="shared" si="6"/>
        <v>0</v>
      </c>
      <c r="F27" s="27">
        <f t="shared" si="6"/>
        <v>0</v>
      </c>
      <c r="G27" s="28">
        <f t="shared" si="6"/>
        <v>0</v>
      </c>
      <c r="H27" s="29">
        <f t="shared" si="6"/>
        <v>0</v>
      </c>
      <c r="I27" s="28">
        <f t="shared" si="6"/>
        <v>0</v>
      </c>
      <c r="J27" s="28">
        <f t="shared" si="6"/>
        <v>0</v>
      </c>
      <c r="K27" s="26">
        <f t="shared" si="6"/>
        <v>0</v>
      </c>
      <c r="L27" s="30">
        <f t="shared" si="6"/>
        <v>0</v>
      </c>
      <c r="M27" s="26">
        <f t="shared" si="6"/>
        <v>0</v>
      </c>
      <c r="N27" s="26">
        <f t="shared" si="6"/>
        <v>0</v>
      </c>
      <c r="O27" s="31">
        <f t="shared" si="6"/>
        <v>0</v>
      </c>
      <c r="P27" s="30">
        <f t="shared" si="6"/>
        <v>0</v>
      </c>
      <c r="Q27" s="26">
        <f t="shared" si="6"/>
        <v>0</v>
      </c>
      <c r="R27" s="26">
        <f t="shared" si="6"/>
        <v>0</v>
      </c>
      <c r="S27" s="31">
        <f t="shared" si="6"/>
        <v>0</v>
      </c>
      <c r="T27" s="30">
        <f t="shared" si="6"/>
        <v>0</v>
      </c>
      <c r="U27" s="26">
        <f t="shared" si="6"/>
        <v>0</v>
      </c>
      <c r="V27" s="26">
        <f t="shared" si="6"/>
        <v>0</v>
      </c>
      <c r="W27" s="28">
        <f t="shared" si="6"/>
        <v>0</v>
      </c>
      <c r="X27" s="29">
        <f t="shared" si="6"/>
        <v>0</v>
      </c>
      <c r="Y27" s="28">
        <f t="shared" si="6"/>
        <v>0</v>
      </c>
      <c r="Z27" s="28">
        <f t="shared" si="6"/>
        <v>0</v>
      </c>
      <c r="AA27" s="157"/>
      <c r="AB27" s="157"/>
      <c r="AC27" s="157"/>
      <c r="AD27" s="157"/>
      <c r="AE27" s="157"/>
      <c r="AF27" s="157"/>
      <c r="AG27" s="157"/>
      <c r="AH27" s="157"/>
      <c r="AI27" s="157"/>
      <c r="AJ27" s="157"/>
      <c r="AK27" s="157"/>
      <c r="AL27" s="157"/>
      <c r="AM27" s="157"/>
      <c r="AN27" s="157"/>
      <c r="AO27" s="157"/>
      <c r="AP27" s="157"/>
      <c r="AQ27" s="157"/>
      <c r="AR27" s="157"/>
      <c r="AS27" s="157"/>
      <c r="AT27" s="157"/>
    </row>
    <row r="28" spans="1:46" ht="18" customHeight="1">
      <c r="A28" s="24" t="s">
        <v>133</v>
      </c>
      <c r="B28" s="32">
        <f t="shared" ref="B28:F28" si="7">IF(SUM(B15:B26)&gt;0,AVERAGE(B15:B26),0)</f>
        <v>1335</v>
      </c>
      <c r="C28" s="32">
        <f t="shared" si="7"/>
        <v>0</v>
      </c>
      <c r="D28" s="32">
        <f t="shared" si="7"/>
        <v>0</v>
      </c>
      <c r="E28" s="32">
        <f t="shared" si="7"/>
        <v>0</v>
      </c>
      <c r="F28" s="32">
        <f t="shared" si="7"/>
        <v>0</v>
      </c>
      <c r="G28" s="33">
        <f t="shared" ref="G28:J28" si="8">IF(G27=0,0,AVERAGE(G15:G26))</f>
        <v>0</v>
      </c>
      <c r="H28" s="33">
        <f t="shared" si="8"/>
        <v>0</v>
      </c>
      <c r="I28" s="33">
        <f t="shared" si="8"/>
        <v>0</v>
      </c>
      <c r="J28" s="33">
        <f t="shared" si="8"/>
        <v>0</v>
      </c>
      <c r="K28" s="32">
        <f t="shared" ref="K28:V28" si="9">IF(SUM(K15:K26)&gt;0,AVERAGE(K15:K26),0)</f>
        <v>0</v>
      </c>
      <c r="L28" s="32">
        <f t="shared" si="9"/>
        <v>0</v>
      </c>
      <c r="M28" s="32">
        <f t="shared" si="9"/>
        <v>0</v>
      </c>
      <c r="N28" s="32">
        <f t="shared" si="9"/>
        <v>0</v>
      </c>
      <c r="O28" s="34">
        <f t="shared" si="9"/>
        <v>0</v>
      </c>
      <c r="P28" s="32">
        <f t="shared" si="9"/>
        <v>0</v>
      </c>
      <c r="Q28" s="32">
        <f t="shared" si="9"/>
        <v>0</v>
      </c>
      <c r="R28" s="32">
        <f t="shared" si="9"/>
        <v>0</v>
      </c>
      <c r="S28" s="34">
        <f t="shared" si="9"/>
        <v>0</v>
      </c>
      <c r="T28" s="32">
        <f t="shared" si="9"/>
        <v>0</v>
      </c>
      <c r="U28" s="32">
        <f t="shared" si="9"/>
        <v>0</v>
      </c>
      <c r="V28" s="32">
        <f t="shared" si="9"/>
        <v>0</v>
      </c>
      <c r="W28" s="33">
        <f t="shared" ref="W28:Z28" si="10">IF(W27=0,0,AVERAGE(W15:W26))</f>
        <v>0</v>
      </c>
      <c r="X28" s="33">
        <f t="shared" si="10"/>
        <v>0</v>
      </c>
      <c r="Y28" s="33">
        <f t="shared" si="10"/>
        <v>0</v>
      </c>
      <c r="Z28" s="33">
        <f t="shared" si="10"/>
        <v>0</v>
      </c>
      <c r="AA28" s="157"/>
      <c r="AB28" s="157"/>
      <c r="AC28" s="157"/>
      <c r="AD28" s="157"/>
      <c r="AE28" s="157"/>
      <c r="AF28" s="157"/>
      <c r="AG28" s="157"/>
      <c r="AH28" s="157"/>
      <c r="AI28" s="157"/>
      <c r="AJ28" s="157"/>
      <c r="AK28" s="157"/>
      <c r="AL28" s="157"/>
      <c r="AM28" s="157"/>
      <c r="AN28" s="157"/>
      <c r="AO28" s="157"/>
      <c r="AP28" s="157"/>
      <c r="AQ28" s="157"/>
      <c r="AR28" s="157"/>
      <c r="AS28" s="157"/>
      <c r="AT28" s="157"/>
    </row>
    <row r="29" spans="1:46" ht="18" customHeight="1">
      <c r="A29" s="165"/>
      <c r="B29" s="165"/>
      <c r="C29" s="157"/>
      <c r="D29" s="166"/>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row>
    <row r="30" spans="1:46" ht="15.75" customHeight="1">
      <c r="A30" s="224" t="s">
        <v>134</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120"/>
      <c r="AK30" s="120"/>
      <c r="AL30" s="120"/>
      <c r="AM30" s="120"/>
      <c r="AN30" s="120"/>
      <c r="AO30" s="120"/>
      <c r="AP30" s="120"/>
      <c r="AQ30" s="120"/>
      <c r="AR30" s="120"/>
      <c r="AS30" s="120"/>
      <c r="AT30" s="120"/>
    </row>
    <row r="31" spans="1:46" ht="15.75" customHeight="1">
      <c r="A31" s="167"/>
      <c r="B31" s="167"/>
      <c r="C31" s="167"/>
      <c r="D31" s="168"/>
      <c r="E31" s="167"/>
      <c r="F31" s="167"/>
      <c r="G31" s="167"/>
      <c r="H31" s="167"/>
      <c r="I31" s="167"/>
      <c r="J31" s="167"/>
      <c r="K31" s="167"/>
      <c r="L31" s="167"/>
      <c r="M31" s="167"/>
      <c r="N31" s="167"/>
      <c r="O31" s="167"/>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row>
    <row r="32" spans="1:46" ht="15.75" customHeight="1">
      <c r="A32" s="167"/>
      <c r="B32" s="167"/>
      <c r="C32" s="167"/>
      <c r="D32" s="168"/>
      <c r="E32" s="167"/>
      <c r="F32" s="167"/>
      <c r="G32" s="167"/>
      <c r="H32" s="167"/>
      <c r="I32" s="167"/>
      <c r="J32" s="167"/>
      <c r="K32" s="167"/>
      <c r="L32" s="167"/>
      <c r="M32" s="167"/>
      <c r="N32" s="167"/>
      <c r="O32" s="167"/>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row>
    <row r="33" spans="1:46" ht="36.75" customHeight="1">
      <c r="A33" s="35" t="s">
        <v>107</v>
      </c>
      <c r="B33" s="36"/>
      <c r="C33" s="232" t="s">
        <v>135</v>
      </c>
      <c r="D33" s="254"/>
      <c r="E33" s="233" t="s">
        <v>136</v>
      </c>
      <c r="F33" s="254"/>
      <c r="G33" s="238" t="s">
        <v>137</v>
      </c>
      <c r="H33" s="254"/>
      <c r="I33" s="232" t="s">
        <v>138</v>
      </c>
      <c r="J33" s="254"/>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row>
    <row r="34" spans="1:46" ht="15.75" customHeight="1">
      <c r="A34" s="35" t="s">
        <v>114</v>
      </c>
      <c r="B34" s="35" t="s">
        <v>115</v>
      </c>
      <c r="C34" s="35" t="s">
        <v>116</v>
      </c>
      <c r="D34" s="37" t="s">
        <v>139</v>
      </c>
      <c r="E34" s="38" t="s">
        <v>116</v>
      </c>
      <c r="F34" s="38" t="s">
        <v>139</v>
      </c>
      <c r="G34" s="75" t="s">
        <v>116</v>
      </c>
      <c r="H34" s="75" t="s">
        <v>139</v>
      </c>
      <c r="I34" s="40" t="s">
        <v>116</v>
      </c>
      <c r="J34" s="35" t="s">
        <v>139</v>
      </c>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row>
    <row r="35" spans="1:46" ht="18" customHeight="1">
      <c r="A35" s="12" t="s">
        <v>120</v>
      </c>
      <c r="B35" s="12">
        <v>1335</v>
      </c>
      <c r="C35" s="76"/>
      <c r="D35" s="77"/>
      <c r="E35" s="41"/>
      <c r="F35" s="42"/>
      <c r="G35" s="41"/>
      <c r="H35" s="42"/>
      <c r="I35" s="41"/>
      <c r="J35" s="42"/>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row>
    <row r="36" spans="1:46" ht="18" customHeight="1">
      <c r="A36" s="19" t="s">
        <v>121</v>
      </c>
      <c r="B36" s="12">
        <v>1335</v>
      </c>
      <c r="C36" s="78"/>
      <c r="D36" s="79"/>
      <c r="E36" s="41"/>
      <c r="F36" s="42"/>
      <c r="G36" s="15"/>
      <c r="H36" s="18"/>
      <c r="I36" s="15"/>
      <c r="J36" s="18"/>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row>
    <row r="37" spans="1:46" ht="18" customHeight="1">
      <c r="A37" s="19" t="s">
        <v>122</v>
      </c>
      <c r="B37" s="12">
        <v>1335</v>
      </c>
      <c r="C37" s="78"/>
      <c r="D37" s="79"/>
      <c r="E37" s="41"/>
      <c r="F37" s="42"/>
      <c r="G37" s="15"/>
      <c r="H37" s="18"/>
      <c r="I37" s="15"/>
      <c r="J37" s="18"/>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row>
    <row r="38" spans="1:46" ht="18" customHeight="1">
      <c r="A38" s="19" t="s">
        <v>123</v>
      </c>
      <c r="B38" s="12">
        <v>1335</v>
      </c>
      <c r="C38" s="78"/>
      <c r="D38" s="79"/>
      <c r="E38" s="41"/>
      <c r="F38" s="42"/>
      <c r="G38" s="15"/>
      <c r="H38" s="18"/>
      <c r="I38" s="15"/>
      <c r="J38" s="18"/>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row>
    <row r="39" spans="1:46" ht="18" customHeight="1">
      <c r="A39" s="19" t="s">
        <v>124</v>
      </c>
      <c r="B39" s="12">
        <v>1335</v>
      </c>
      <c r="C39" s="78"/>
      <c r="D39" s="79"/>
      <c r="E39" s="41"/>
      <c r="F39" s="42"/>
      <c r="G39" s="15"/>
      <c r="H39" s="18"/>
      <c r="I39" s="15"/>
      <c r="J39" s="18"/>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row>
    <row r="40" spans="1:46" ht="18" customHeight="1">
      <c r="A40" s="19" t="s">
        <v>125</v>
      </c>
      <c r="B40" s="12">
        <v>1335</v>
      </c>
      <c r="C40" s="78"/>
      <c r="D40" s="79"/>
      <c r="E40" s="41"/>
      <c r="F40" s="42"/>
      <c r="G40" s="15"/>
      <c r="H40" s="18"/>
      <c r="I40" s="15"/>
      <c r="J40" s="18"/>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row>
    <row r="41" spans="1:46" ht="18" customHeight="1">
      <c r="A41" s="12" t="s">
        <v>126</v>
      </c>
      <c r="B41" s="12">
        <v>1335</v>
      </c>
      <c r="C41" s="78"/>
      <c r="D41" s="79"/>
      <c r="E41" s="41"/>
      <c r="F41" s="42"/>
      <c r="G41" s="15"/>
      <c r="H41" s="18"/>
      <c r="I41" s="15"/>
      <c r="J41" s="18"/>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row>
    <row r="42" spans="1:46" ht="18" customHeight="1">
      <c r="A42" s="19" t="s">
        <v>127</v>
      </c>
      <c r="B42" s="12">
        <v>1335</v>
      </c>
      <c r="C42" s="78"/>
      <c r="D42" s="79"/>
      <c r="E42" s="41"/>
      <c r="F42" s="42"/>
      <c r="G42" s="15"/>
      <c r="H42" s="18"/>
      <c r="I42" s="15"/>
      <c r="J42" s="18"/>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row>
    <row r="43" spans="1:46" ht="18" customHeight="1">
      <c r="A43" s="12" t="s">
        <v>128</v>
      </c>
      <c r="B43" s="12">
        <v>1335</v>
      </c>
      <c r="C43" s="78"/>
      <c r="D43" s="79"/>
      <c r="E43" s="41"/>
      <c r="F43" s="42"/>
      <c r="G43" s="15"/>
      <c r="H43" s="18"/>
      <c r="I43" s="15"/>
      <c r="J43" s="18"/>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row>
    <row r="44" spans="1:46" ht="18" customHeight="1">
      <c r="A44" s="19" t="s">
        <v>129</v>
      </c>
      <c r="B44" s="12">
        <v>1335</v>
      </c>
      <c r="C44" s="78"/>
      <c r="D44" s="79"/>
      <c r="E44" s="41"/>
      <c r="F44" s="42"/>
      <c r="G44" s="15"/>
      <c r="H44" s="18"/>
      <c r="I44" s="15"/>
      <c r="J44" s="18"/>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row>
    <row r="45" spans="1:46" ht="18" customHeight="1">
      <c r="A45" s="12" t="s">
        <v>130</v>
      </c>
      <c r="B45" s="12">
        <v>1335</v>
      </c>
      <c r="C45" s="78"/>
      <c r="D45" s="79"/>
      <c r="E45" s="41"/>
      <c r="F45" s="42"/>
      <c r="G45" s="15"/>
      <c r="H45" s="18"/>
      <c r="I45" s="15"/>
      <c r="J45" s="18"/>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row>
    <row r="46" spans="1:46" ht="18" customHeight="1">
      <c r="A46" s="19" t="s">
        <v>131</v>
      </c>
      <c r="B46" s="12">
        <v>1335</v>
      </c>
      <c r="C46" s="78"/>
      <c r="D46" s="18"/>
      <c r="E46" s="41"/>
      <c r="F46" s="42"/>
      <c r="G46" s="15"/>
      <c r="H46" s="18"/>
      <c r="I46" s="15"/>
      <c r="J46" s="18"/>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row>
    <row r="47" spans="1:46" ht="18" customHeight="1">
      <c r="A47" s="43" t="s">
        <v>132</v>
      </c>
      <c r="B47" s="43"/>
      <c r="C47" s="44">
        <f t="shared" ref="C47:J47" si="11">IF(SUM(C35:C46)=0,0,SUM(C35:C46))</f>
        <v>0</v>
      </c>
      <c r="D47" s="37">
        <f t="shared" si="11"/>
        <v>0</v>
      </c>
      <c r="E47" s="38">
        <f t="shared" si="11"/>
        <v>0</v>
      </c>
      <c r="F47" s="45">
        <f t="shared" si="11"/>
        <v>0</v>
      </c>
      <c r="G47" s="75">
        <f t="shared" si="11"/>
        <v>0</v>
      </c>
      <c r="H47" s="80">
        <f t="shared" si="11"/>
        <v>0</v>
      </c>
      <c r="I47" s="46">
        <f t="shared" si="11"/>
        <v>0</v>
      </c>
      <c r="J47" s="47">
        <f t="shared" si="11"/>
        <v>0</v>
      </c>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1:46" ht="18" customHeight="1">
      <c r="A48" s="43" t="s">
        <v>140</v>
      </c>
      <c r="B48" s="43"/>
      <c r="C48" s="44">
        <f t="shared" ref="C48:J48" si="12">IF(SUM(C35:C46)&gt;0,AVERAGE(C35:C46),0)</f>
        <v>0</v>
      </c>
      <c r="D48" s="44">
        <f t="shared" si="12"/>
        <v>0</v>
      </c>
      <c r="E48" s="44">
        <f t="shared" si="12"/>
        <v>0</v>
      </c>
      <c r="F48" s="44">
        <f t="shared" si="12"/>
        <v>0</v>
      </c>
      <c r="G48" s="44">
        <f t="shared" si="12"/>
        <v>0</v>
      </c>
      <c r="H48" s="44">
        <f t="shared" si="12"/>
        <v>0</v>
      </c>
      <c r="I48" s="44">
        <f t="shared" si="12"/>
        <v>0</v>
      </c>
      <c r="J48" s="44">
        <f t="shared" si="12"/>
        <v>0</v>
      </c>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spans="1:46" ht="18" customHeight="1">
      <c r="A49" s="145"/>
      <c r="B49" s="145"/>
      <c r="C49" s="120"/>
      <c r="D49" s="162"/>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spans="1:46" ht="15.75" customHeight="1">
      <c r="A50" s="224" t="s">
        <v>141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row>
    <row r="51" spans="1:46" ht="15.75" customHeight="1">
      <c r="A51" s="120"/>
      <c r="B51" s="120"/>
      <c r="C51" s="120"/>
      <c r="D51" s="162"/>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spans="1:46" ht="15.75" customHeight="1">
      <c r="A52" s="120"/>
      <c r="B52" s="120"/>
      <c r="C52" s="120"/>
      <c r="D52" s="162"/>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spans="1:46" ht="19.5" customHeight="1">
      <c r="A53" s="48" t="s">
        <v>107</v>
      </c>
      <c r="B53" s="171"/>
      <c r="C53" s="228" t="s">
        <v>108</v>
      </c>
      <c r="D53" s="259"/>
      <c r="E53" s="259"/>
      <c r="F53" s="260"/>
      <c r="G53" s="229" t="s">
        <v>142</v>
      </c>
      <c r="H53" s="259"/>
      <c r="I53" s="259"/>
      <c r="J53" s="260"/>
      <c r="K53" s="228" t="s">
        <v>110</v>
      </c>
      <c r="L53" s="259"/>
      <c r="M53" s="259"/>
      <c r="N53" s="260"/>
      <c r="O53" s="229" t="s">
        <v>143</v>
      </c>
      <c r="P53" s="259"/>
      <c r="Q53" s="259"/>
      <c r="R53" s="260"/>
      <c r="S53" s="228" t="s">
        <v>144</v>
      </c>
      <c r="T53" s="259"/>
      <c r="U53" s="259"/>
      <c r="V53" s="260"/>
      <c r="W53" s="230" t="s">
        <v>145</v>
      </c>
      <c r="X53" s="259"/>
      <c r="Y53" s="259"/>
      <c r="Z53" s="259"/>
      <c r="AA53" s="163"/>
      <c r="AB53" s="163"/>
      <c r="AC53" s="163"/>
      <c r="AD53" s="163"/>
      <c r="AE53" s="163"/>
      <c r="AF53" s="163"/>
      <c r="AG53" s="163"/>
      <c r="AH53" s="163"/>
      <c r="AI53" s="163"/>
      <c r="AJ53" s="163"/>
      <c r="AK53" s="163"/>
      <c r="AL53" s="163"/>
      <c r="AM53" s="163"/>
      <c r="AN53" s="163"/>
      <c r="AO53" s="163"/>
      <c r="AP53" s="163"/>
      <c r="AQ53" s="163"/>
      <c r="AR53" s="163"/>
      <c r="AS53" s="163"/>
      <c r="AT53" s="163"/>
    </row>
    <row r="54" spans="1:46" ht="15.75" customHeight="1">
      <c r="A54" s="49" t="s">
        <v>146</v>
      </c>
      <c r="B54" s="50" t="s">
        <v>115</v>
      </c>
      <c r="C54" s="51" t="s">
        <v>116</v>
      </c>
      <c r="D54" s="52" t="s">
        <v>139</v>
      </c>
      <c r="E54" s="53" t="s">
        <v>118</v>
      </c>
      <c r="F54" s="81" t="s">
        <v>147</v>
      </c>
      <c r="G54" s="54" t="s">
        <v>148</v>
      </c>
      <c r="H54" s="55" t="s">
        <v>149</v>
      </c>
      <c r="I54" s="55" t="s">
        <v>118</v>
      </c>
      <c r="J54" s="55" t="s">
        <v>147</v>
      </c>
      <c r="K54" s="51" t="s">
        <v>116</v>
      </c>
      <c r="L54" s="53" t="s">
        <v>139</v>
      </c>
      <c r="M54" s="53" t="s">
        <v>118</v>
      </c>
      <c r="N54" s="53" t="s">
        <v>147</v>
      </c>
      <c r="O54" s="54" t="s">
        <v>150</v>
      </c>
      <c r="P54" s="55" t="s">
        <v>149</v>
      </c>
      <c r="Q54" s="55" t="s">
        <v>118</v>
      </c>
      <c r="R54" s="55" t="s">
        <v>147</v>
      </c>
      <c r="S54" s="51" t="s">
        <v>116</v>
      </c>
      <c r="T54" s="53" t="s">
        <v>139</v>
      </c>
      <c r="U54" s="53" t="s">
        <v>118</v>
      </c>
      <c r="V54" s="53" t="s">
        <v>147</v>
      </c>
      <c r="W54" s="8" t="s">
        <v>116</v>
      </c>
      <c r="X54" s="10" t="s">
        <v>139</v>
      </c>
      <c r="Y54" s="10" t="s">
        <v>118</v>
      </c>
      <c r="Z54" s="10" t="s">
        <v>147</v>
      </c>
      <c r="AA54" s="163"/>
      <c r="AB54" s="163"/>
      <c r="AC54" s="163"/>
      <c r="AD54" s="163"/>
      <c r="AE54" s="163"/>
      <c r="AF54" s="163"/>
      <c r="AG54" s="163"/>
      <c r="AH54" s="163"/>
      <c r="AI54" s="163"/>
      <c r="AJ54" s="163"/>
      <c r="AK54" s="163"/>
      <c r="AL54" s="163"/>
      <c r="AM54" s="163"/>
      <c r="AN54" s="163"/>
      <c r="AO54" s="163"/>
      <c r="AP54" s="163"/>
      <c r="AQ54" s="163"/>
      <c r="AR54" s="163"/>
      <c r="AS54" s="163"/>
      <c r="AT54" s="163"/>
    </row>
    <row r="55" spans="1:46" ht="18" customHeight="1">
      <c r="A55" s="56" t="s">
        <v>151</v>
      </c>
      <c r="B55" s="57"/>
      <c r="C55" s="58">
        <f t="shared" ref="C55:D55" si="13">+C27</f>
        <v>0</v>
      </c>
      <c r="D55" s="18">
        <f t="shared" si="13"/>
        <v>0</v>
      </c>
      <c r="E55" s="16">
        <f>E27</f>
        <v>0</v>
      </c>
      <c r="F55" s="82">
        <f>F28</f>
        <v>0</v>
      </c>
      <c r="G55" s="58">
        <f>+G27+W27</f>
        <v>0</v>
      </c>
      <c r="H55" s="18">
        <f t="shared" ref="H55:I55" si="14">H27+X27</f>
        <v>0</v>
      </c>
      <c r="I55" s="16">
        <f t="shared" si="14"/>
        <v>0</v>
      </c>
      <c r="J55" s="16">
        <f>AVERAGE(J28,Z28)</f>
        <v>0</v>
      </c>
      <c r="K55" s="58">
        <f>+K27</f>
        <v>0</v>
      </c>
      <c r="L55" s="18">
        <f t="shared" ref="L55:M55" si="15">L27</f>
        <v>0</v>
      </c>
      <c r="M55" s="16">
        <f t="shared" si="15"/>
        <v>0</v>
      </c>
      <c r="N55" s="16">
        <f>N28</f>
        <v>0</v>
      </c>
      <c r="O55" s="58">
        <f>+O27</f>
        <v>0</v>
      </c>
      <c r="P55" s="18">
        <f t="shared" ref="P55:Q55" si="16">P27</f>
        <v>0</v>
      </c>
      <c r="Q55" s="16">
        <f t="shared" si="16"/>
        <v>0</v>
      </c>
      <c r="R55" s="16">
        <f>R28</f>
        <v>0</v>
      </c>
      <c r="S55" s="59">
        <f>+S27</f>
        <v>0</v>
      </c>
      <c r="T55" s="18">
        <f t="shared" ref="T55:U55" si="17">T27</f>
        <v>0</v>
      </c>
      <c r="U55" s="16">
        <f t="shared" si="17"/>
        <v>0</v>
      </c>
      <c r="V55" s="16">
        <f>V28</f>
        <v>0</v>
      </c>
      <c r="W55" s="60" t="s">
        <v>152</v>
      </c>
      <c r="X55" s="61" t="s">
        <v>152</v>
      </c>
      <c r="Y55" s="62" t="s">
        <v>152</v>
      </c>
      <c r="Z55" s="62" t="s">
        <v>152</v>
      </c>
      <c r="AA55" s="163"/>
      <c r="AB55" s="163"/>
      <c r="AC55" s="163"/>
      <c r="AD55" s="163"/>
      <c r="AE55" s="163"/>
      <c r="AF55" s="163"/>
      <c r="AG55" s="163"/>
      <c r="AH55" s="163"/>
      <c r="AI55" s="163"/>
      <c r="AJ55" s="163"/>
      <c r="AK55" s="163"/>
      <c r="AL55" s="163"/>
      <c r="AM55" s="163"/>
      <c r="AN55" s="163"/>
      <c r="AO55" s="163"/>
      <c r="AP55" s="163"/>
      <c r="AQ55" s="163"/>
      <c r="AR55" s="163"/>
      <c r="AS55" s="163"/>
      <c r="AT55" s="163"/>
    </row>
    <row r="56" spans="1:46" ht="18" customHeight="1">
      <c r="A56" s="56" t="s">
        <v>153</v>
      </c>
      <c r="B56" s="57"/>
      <c r="C56" s="58">
        <f t="shared" ref="C56:D56" si="18">C47</f>
        <v>0</v>
      </c>
      <c r="D56" s="18">
        <f t="shared" si="18"/>
        <v>0</v>
      </c>
      <c r="E56" s="63" t="s">
        <v>154</v>
      </c>
      <c r="F56" s="82" t="s">
        <v>155</v>
      </c>
      <c r="G56" s="58">
        <f t="shared" ref="G56:H56" si="19">+E47</f>
        <v>0</v>
      </c>
      <c r="H56" s="18">
        <f t="shared" si="19"/>
        <v>0</v>
      </c>
      <c r="I56" s="16" t="s">
        <v>156</v>
      </c>
      <c r="J56" s="16" t="s">
        <v>155</v>
      </c>
      <c r="K56" s="58">
        <f t="shared" ref="K56:L56" si="20">G47</f>
        <v>0</v>
      </c>
      <c r="L56" s="64">
        <f t="shared" si="20"/>
        <v>0</v>
      </c>
      <c r="M56" s="16" t="s">
        <v>155</v>
      </c>
      <c r="N56" s="16" t="s">
        <v>155</v>
      </c>
      <c r="O56" s="58" t="s">
        <v>152</v>
      </c>
      <c r="P56" s="18" t="s">
        <v>155</v>
      </c>
      <c r="Q56" s="16" t="s">
        <v>155</v>
      </c>
      <c r="R56" s="16" t="s">
        <v>155</v>
      </c>
      <c r="S56" s="59" t="s">
        <v>152</v>
      </c>
      <c r="T56" s="18" t="s">
        <v>155</v>
      </c>
      <c r="U56" s="16" t="s">
        <v>155</v>
      </c>
      <c r="V56" s="16" t="s">
        <v>155</v>
      </c>
      <c r="W56" s="60">
        <f t="shared" ref="W56:X56" si="21">+I47</f>
        <v>0</v>
      </c>
      <c r="X56" s="61">
        <f t="shared" si="21"/>
        <v>0</v>
      </c>
      <c r="Y56" s="62" t="s">
        <v>152</v>
      </c>
      <c r="Z56" s="62" t="s">
        <v>152</v>
      </c>
      <c r="AA56" s="163"/>
      <c r="AB56" s="163"/>
      <c r="AC56" s="163"/>
      <c r="AD56" s="163"/>
      <c r="AE56" s="163"/>
      <c r="AF56" s="163"/>
      <c r="AG56" s="163"/>
      <c r="AH56" s="163"/>
      <c r="AI56" s="163"/>
      <c r="AJ56" s="163"/>
      <c r="AK56" s="163"/>
      <c r="AL56" s="163"/>
      <c r="AM56" s="163"/>
      <c r="AN56" s="163"/>
      <c r="AO56" s="163"/>
      <c r="AP56" s="163"/>
      <c r="AQ56" s="163"/>
      <c r="AR56" s="163"/>
      <c r="AS56" s="163"/>
      <c r="AT56" s="163"/>
    </row>
    <row r="57" spans="1:46" ht="18" customHeight="1">
      <c r="A57" s="56" t="s">
        <v>157</v>
      </c>
      <c r="B57" s="57"/>
      <c r="C57" s="65">
        <f t="shared" ref="C57:E57" si="22">SUM(C55:C56)</f>
        <v>0</v>
      </c>
      <c r="D57" s="66">
        <f t="shared" si="22"/>
        <v>0</v>
      </c>
      <c r="E57" s="67">
        <f t="shared" si="22"/>
        <v>0</v>
      </c>
      <c r="F57" s="83" t="s">
        <v>155</v>
      </c>
      <c r="G57" s="68">
        <f t="shared" ref="G57:I57" si="23">SUM(G55:G56)</f>
        <v>0</v>
      </c>
      <c r="H57" s="69">
        <f t="shared" si="23"/>
        <v>0</v>
      </c>
      <c r="I57" s="70">
        <f t="shared" si="23"/>
        <v>0</v>
      </c>
      <c r="J57" s="70" t="s">
        <v>155</v>
      </c>
      <c r="K57" s="65">
        <f t="shared" ref="K57:M57" si="24">SUM(K55:K56)</f>
        <v>0</v>
      </c>
      <c r="L57" s="66">
        <f t="shared" si="24"/>
        <v>0</v>
      </c>
      <c r="M57" s="67">
        <f t="shared" si="24"/>
        <v>0</v>
      </c>
      <c r="N57" s="67" t="s">
        <v>155</v>
      </c>
      <c r="O57" s="68">
        <f t="shared" ref="O57:Q57" si="25">SUM(O55:O56)</f>
        <v>0</v>
      </c>
      <c r="P57" s="69">
        <f t="shared" si="25"/>
        <v>0</v>
      </c>
      <c r="Q57" s="68">
        <f t="shared" si="25"/>
        <v>0</v>
      </c>
      <c r="R57" s="70" t="s">
        <v>155</v>
      </c>
      <c r="S57" s="71" t="str">
        <f t="shared" ref="S57:U57" si="26">IF(SUM(S55:S56)=0,"",SUM(S55:S56))</f>
        <v/>
      </c>
      <c r="T57" s="72" t="str">
        <f t="shared" si="26"/>
        <v/>
      </c>
      <c r="U57" s="67" t="str">
        <f t="shared" si="26"/>
        <v/>
      </c>
      <c r="V57" s="67" t="s">
        <v>155</v>
      </c>
      <c r="W57" s="26">
        <f t="shared" ref="W57:Z57" si="27">SUM(W55:W56)</f>
        <v>0</v>
      </c>
      <c r="X57" s="73">
        <f t="shared" si="27"/>
        <v>0</v>
      </c>
      <c r="Y57" s="27">
        <f t="shared" si="27"/>
        <v>0</v>
      </c>
      <c r="Z57" s="27">
        <f t="shared" si="27"/>
        <v>0</v>
      </c>
      <c r="AA57" s="163"/>
      <c r="AB57" s="163"/>
      <c r="AC57" s="163"/>
      <c r="AD57" s="163"/>
      <c r="AE57" s="163"/>
      <c r="AF57" s="163"/>
      <c r="AG57" s="163"/>
      <c r="AH57" s="163"/>
      <c r="AI57" s="163"/>
      <c r="AJ57" s="163"/>
      <c r="AK57" s="163"/>
      <c r="AL57" s="163"/>
      <c r="AM57" s="163"/>
      <c r="AN57" s="163"/>
      <c r="AO57" s="163"/>
      <c r="AP57" s="163"/>
      <c r="AQ57" s="163"/>
      <c r="AR57" s="163"/>
      <c r="AS57" s="163"/>
      <c r="AT57" s="163"/>
    </row>
    <row r="58" spans="1:46" ht="18" customHeight="1">
      <c r="A58" s="120" t="s">
        <v>158</v>
      </c>
      <c r="B58" s="120"/>
      <c r="C58" s="120"/>
      <c r="D58" s="162"/>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ht="18" customHeight="1">
      <c r="A59" s="120"/>
      <c r="B59" s="120"/>
      <c r="C59" s="120"/>
      <c r="D59" s="162"/>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8" customHeight="1">
      <c r="A60" s="120"/>
      <c r="B60" s="120"/>
      <c r="C60" s="120"/>
      <c r="D60" s="162"/>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9.5" customHeight="1">
      <c r="A61" s="224" t="s">
        <v>159</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155"/>
      <c r="AC61" s="155"/>
      <c r="AD61" s="155"/>
      <c r="AE61" s="155"/>
      <c r="AF61" s="155"/>
      <c r="AG61" s="155"/>
      <c r="AH61" s="155"/>
      <c r="AI61" s="172"/>
      <c r="AJ61" s="172"/>
      <c r="AK61" s="172"/>
      <c r="AL61" s="172"/>
      <c r="AM61" s="172"/>
      <c r="AN61" s="172"/>
      <c r="AO61" s="172"/>
      <c r="AP61" s="172"/>
      <c r="AQ61" s="172"/>
      <c r="AR61" s="172"/>
      <c r="AS61" s="120"/>
      <c r="AT61" s="120"/>
    </row>
    <row r="62" spans="1:46" ht="19.5" customHeight="1">
      <c r="A62" s="120"/>
      <c r="B62" s="120"/>
      <c r="C62" s="120"/>
      <c r="D62" s="162"/>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row>
    <row r="63" spans="1:46" ht="19.5" customHeight="1">
      <c r="A63" s="120"/>
      <c r="B63" s="120"/>
      <c r="C63" s="120"/>
      <c r="D63" s="162"/>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spans="1:46" ht="19.5" customHeight="1">
      <c r="A64" s="120"/>
      <c r="B64" s="120"/>
      <c r="C64" s="120"/>
      <c r="D64" s="162"/>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spans="1:46" ht="19.5" customHeight="1">
      <c r="A65" s="120"/>
      <c r="B65" s="120"/>
      <c r="C65" s="120"/>
      <c r="D65" s="162"/>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spans="1:46" ht="19.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spans="1:46" ht="19.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spans="1:46" ht="19.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spans="1:46" ht="19.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spans="1:46" ht="19.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spans="1:46" ht="19.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spans="1:46" ht="19.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spans="1:46" ht="19.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spans="1:46" ht="19.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spans="1:46" ht="19.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spans="1:46" ht="19.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spans="1:46" ht="19.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spans="1:46" ht="19.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spans="1:46" ht="19.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spans="1:46" ht="19.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spans="1:46" ht="19.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spans="1:46" ht="19.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spans="1:46" ht="19.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spans="1:46" ht="19.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spans="1:46" ht="19.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spans="1:46" ht="19.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spans="1:46" ht="19.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spans="1:46" ht="19.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spans="1:46" ht="19.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spans="1:46" ht="19.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spans="1:46" ht="19.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spans="1:46" ht="19.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spans="1:46" ht="19.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spans="1:46" ht="19.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spans="1:46" ht="19.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spans="1:46" ht="19.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spans="1:46" ht="19.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spans="1:46" ht="19.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spans="1:46" ht="19.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spans="1:46" ht="19.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spans="1:46" ht="19.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spans="1:46" ht="19.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spans="1:46" ht="19.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spans="1:46" ht="19.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spans="1:46" ht="19.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spans="1:46" ht="19.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spans="1:46" ht="19.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spans="1:46" ht="19.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spans="1:46" ht="19.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spans="1:46" ht="19.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spans="1:46" ht="19.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spans="1:46" ht="19.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spans="1:46" ht="19.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spans="1:46" ht="19.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spans="1:46" ht="19.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spans="1:46" ht="19.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spans="1:46" ht="19.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spans="1:46" ht="19.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spans="1:46" ht="19.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spans="1:46" ht="19.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spans="1:46" ht="19.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spans="1:46" ht="19.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spans="1:46" ht="19.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spans="1:46" ht="19.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spans="1:46" ht="19.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spans="1:46" ht="19.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spans="1:46" ht="19.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spans="1:46" ht="19.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spans="1:46" ht="19.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spans="1:46" ht="19.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spans="1:46" ht="19.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spans="1:46" ht="19.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spans="1:46" ht="19.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spans="1:46" ht="19.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spans="1:46" ht="19.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spans="1:46" ht="19.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spans="1:46" ht="19.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spans="1:46" ht="19.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spans="1:46" ht="19.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spans="1:46" ht="19.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spans="1:46" ht="19.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spans="1:46" ht="19.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spans="1:46" ht="19.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spans="1:46" ht="19.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spans="1:46" ht="19.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spans="1:46" ht="19.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spans="1:46" ht="19.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spans="1:46" ht="19.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spans="1:46" ht="19.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spans="1:46" ht="19.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spans="1:46" ht="19.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spans="1:46" ht="19.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spans="1:46" ht="19.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spans="1:46" ht="19.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spans="1:46" ht="19.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spans="1:46" ht="19.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spans="1:46" ht="19.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spans="1:46" ht="19.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spans="1:46" ht="19.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spans="1:46" ht="19.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spans="1:46" ht="19.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spans="1:46" ht="19.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spans="1:46" ht="19.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spans="1:46" ht="19.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spans="1:46" ht="19.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spans="1:46" ht="19.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spans="1:46" ht="19.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spans="1:46" ht="19.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spans="1:46" ht="19.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spans="1:46" ht="19.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spans="1:46" ht="19.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spans="1:46" ht="19.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spans="1:46" ht="19.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spans="1:46" ht="19.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spans="1:46" ht="19.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spans="1:46" ht="19.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spans="1:46" ht="19.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spans="1:46" ht="19.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spans="1:46" ht="19.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spans="1:46" ht="19.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spans="1:46" ht="19.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spans="1:46" ht="19.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spans="1:46" ht="19.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spans="1:46" ht="19.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spans="1:46" ht="19.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spans="1:46" ht="19.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spans="1:46" ht="19.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spans="1:46" ht="19.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spans="1:46" ht="19.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spans="1:46" ht="19.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spans="1:46" ht="19.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spans="1:46" ht="19.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spans="1:46" ht="19.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spans="1:46" ht="19.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spans="1:46" ht="19.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spans="1:46" ht="19.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spans="1:46" ht="19.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spans="1:46" ht="19.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spans="1:46" ht="19.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spans="1:46" ht="19.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spans="1:46" ht="19.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spans="1:46" ht="19.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spans="1:46" ht="19.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spans="1:46" ht="19.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spans="1:46" ht="19.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spans="1:46" ht="19.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spans="1:46" ht="19.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spans="1:46" ht="19.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spans="1:46" ht="19.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spans="1:46" ht="19.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spans="1:46" ht="19.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spans="1:46" ht="19.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spans="1:46" ht="19.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spans="1:46" ht="19.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spans="1:46" ht="19.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spans="1:46" ht="19.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spans="1:46" ht="19.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spans="1:46" ht="19.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spans="1:46" ht="19.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spans="1:46" ht="19.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spans="1:46" ht="19.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spans="1:46" ht="19.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spans="1:46" ht="19.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spans="1:46" ht="19.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spans="1:46" ht="19.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spans="1:46" ht="19.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spans="1:46" ht="19.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spans="1:46" ht="19.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spans="1:46" ht="19.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spans="1:46" ht="19.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spans="1:46" ht="19.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spans="1:46" ht="19.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spans="1:46" ht="19.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spans="1:46" ht="19.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spans="1:46" ht="19.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spans="1:46" ht="19.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spans="1:46" ht="19.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spans="1:46" ht="19.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spans="1:46" ht="19.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spans="1:46" ht="19.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spans="1:46" ht="19.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spans="1:46" ht="19.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spans="1:46" ht="19.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spans="1:46" ht="19.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spans="1:46" ht="19.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spans="1:46" ht="19.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spans="1:46" ht="19.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spans="1:46" ht="19.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spans="1:46" ht="19.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spans="1:46" ht="19.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spans="1:46" ht="19.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spans="1:46" ht="19.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spans="1:46" ht="19.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spans="1:46" ht="19.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spans="1:46" ht="19.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spans="1:46" ht="19.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spans="1:46" ht="19.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spans="1:46" ht="19.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spans="1:46" ht="19.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spans="1:46" ht="19.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spans="1:46" ht="19.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spans="1:46" ht="15.75" customHeight="1">
      <c r="A262" s="120"/>
      <c r="B262" s="120"/>
      <c r="C262" s="120"/>
      <c r="D262" s="162"/>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spans="1:46" ht="15.75" customHeight="1">
      <c r="A263" s="120"/>
      <c r="B263" s="120"/>
      <c r="C263" s="120"/>
      <c r="D263" s="162"/>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spans="1:46" ht="15.75" customHeight="1">
      <c r="A264" s="120"/>
      <c r="B264" s="120"/>
      <c r="C264" s="120"/>
      <c r="D264" s="162"/>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spans="1:46" ht="15.75" customHeight="1">
      <c r="A265" s="120"/>
      <c r="B265" s="120"/>
      <c r="C265" s="120"/>
      <c r="D265" s="162"/>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spans="1:46" ht="15.75" customHeight="1">
      <c r="A266" s="120"/>
      <c r="B266" s="120"/>
      <c r="C266" s="120"/>
      <c r="D266" s="162"/>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spans="1:46" ht="15.75" customHeight="1">
      <c r="A267" s="120"/>
      <c r="B267" s="120"/>
      <c r="C267" s="120"/>
      <c r="D267" s="162"/>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spans="1:46" ht="15.75" customHeight="1">
      <c r="A268" s="120"/>
      <c r="B268" s="120"/>
      <c r="C268" s="120"/>
      <c r="D268" s="162"/>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spans="1:46" ht="15.75" customHeight="1">
      <c r="A269" s="120"/>
      <c r="B269" s="120"/>
      <c r="C269" s="120"/>
      <c r="D269" s="162"/>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spans="1:46" ht="15.75" customHeight="1">
      <c r="A270" s="120"/>
      <c r="B270" s="120"/>
      <c r="C270" s="120"/>
      <c r="D270" s="162"/>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spans="1:46" ht="15.75" customHeight="1">
      <c r="A271" s="120"/>
      <c r="B271" s="120"/>
      <c r="C271" s="120"/>
      <c r="D271" s="162"/>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spans="1:46" ht="15.75" customHeight="1">
      <c r="A272" s="120"/>
      <c r="B272" s="120"/>
      <c r="C272" s="120"/>
      <c r="D272" s="162"/>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spans="1:46" ht="15.75" customHeight="1">
      <c r="A273" s="120"/>
      <c r="B273" s="120"/>
      <c r="C273" s="120"/>
      <c r="D273" s="162"/>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spans="1:46" ht="15.75" customHeight="1">
      <c r="A274" s="120"/>
      <c r="B274" s="120"/>
      <c r="C274" s="120"/>
      <c r="D274" s="162"/>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spans="1:46" ht="15.75" customHeight="1">
      <c r="A275" s="120"/>
      <c r="B275" s="120"/>
      <c r="C275" s="120"/>
      <c r="D275" s="162"/>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spans="1:46" ht="15.75" customHeight="1">
      <c r="A276" s="120"/>
      <c r="B276" s="120"/>
      <c r="C276" s="120"/>
      <c r="D276" s="162"/>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spans="1:46" ht="15.75" customHeight="1">
      <c r="A277" s="120"/>
      <c r="B277" s="120"/>
      <c r="C277" s="120"/>
      <c r="D277" s="162"/>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spans="1:46" ht="15.75" customHeight="1">
      <c r="A278" s="120"/>
      <c r="B278" s="120"/>
      <c r="C278" s="120"/>
      <c r="D278" s="162"/>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spans="1:46" ht="15.75" customHeight="1">
      <c r="A279" s="120"/>
      <c r="B279" s="120"/>
      <c r="C279" s="120"/>
      <c r="D279" s="162"/>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spans="1:46" ht="15.75" customHeight="1">
      <c r="A280" s="120"/>
      <c r="B280" s="120"/>
      <c r="C280" s="120"/>
      <c r="D280" s="162"/>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spans="1:46" ht="15.75" customHeight="1">
      <c r="A281" s="120"/>
      <c r="B281" s="120"/>
      <c r="C281" s="120"/>
      <c r="D281" s="162"/>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spans="1:46" ht="15.75" customHeight="1">
      <c r="A282" s="120"/>
      <c r="B282" s="120"/>
      <c r="C282" s="120"/>
      <c r="D282" s="162"/>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spans="1:46" ht="15.75" customHeight="1">
      <c r="A283" s="120"/>
      <c r="B283" s="120"/>
      <c r="C283" s="120"/>
      <c r="D283" s="162"/>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spans="1:46" ht="15.75" customHeight="1">
      <c r="A284" s="120"/>
      <c r="B284" s="120"/>
      <c r="C284" s="120"/>
      <c r="D284" s="162"/>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spans="1:46" ht="15.75" customHeight="1">
      <c r="A285" s="120"/>
      <c r="B285" s="120"/>
      <c r="C285" s="120"/>
      <c r="D285" s="162"/>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spans="1:46" ht="15.75" customHeight="1">
      <c r="A286" s="120"/>
      <c r="B286" s="120"/>
      <c r="C286" s="120"/>
      <c r="D286" s="162"/>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spans="1:46" ht="15.75" customHeight="1">
      <c r="A287" s="120"/>
      <c r="B287" s="120"/>
      <c r="C287" s="120"/>
      <c r="D287" s="162"/>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spans="1:46" ht="15.75" customHeight="1">
      <c r="A288" s="120"/>
      <c r="B288" s="120"/>
      <c r="C288" s="120"/>
      <c r="D288" s="162"/>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spans="1:46" ht="15.75" customHeight="1">
      <c r="A289" s="120"/>
      <c r="B289" s="120"/>
      <c r="C289" s="120"/>
      <c r="D289" s="162"/>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spans="1:46" ht="15.75" customHeight="1">
      <c r="A290" s="120"/>
      <c r="B290" s="120"/>
      <c r="C290" s="120"/>
      <c r="D290" s="162"/>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spans="1:46" ht="15.75" customHeight="1">
      <c r="A291" s="120"/>
      <c r="B291" s="120"/>
      <c r="C291" s="120"/>
      <c r="D291" s="162"/>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spans="1:46" ht="15.75" customHeight="1">
      <c r="A292" s="120"/>
      <c r="B292" s="120"/>
      <c r="C292" s="120"/>
      <c r="D292" s="162"/>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spans="1:46" ht="15.75" customHeight="1">
      <c r="A293" s="120"/>
      <c r="B293" s="120"/>
      <c r="C293" s="120"/>
      <c r="D293" s="162"/>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spans="1:46" ht="15.75" customHeight="1">
      <c r="A294" s="120"/>
      <c r="B294" s="120"/>
      <c r="C294" s="120"/>
      <c r="D294" s="162"/>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spans="1:46" ht="15.75" customHeight="1">
      <c r="A295" s="120"/>
      <c r="B295" s="120"/>
      <c r="C295" s="120"/>
      <c r="D295" s="162"/>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spans="1:46" ht="15.75" customHeight="1">
      <c r="A296" s="120"/>
      <c r="B296" s="120"/>
      <c r="C296" s="120"/>
      <c r="D296" s="162"/>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spans="1:46" ht="15.75" customHeight="1">
      <c r="A297" s="120"/>
      <c r="B297" s="120"/>
      <c r="C297" s="120"/>
      <c r="D297" s="162"/>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spans="1:46" ht="15.75" customHeight="1">
      <c r="A298" s="120"/>
      <c r="B298" s="120"/>
      <c r="C298" s="120"/>
      <c r="D298" s="162"/>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spans="1:46" ht="15.75" customHeight="1">
      <c r="A299" s="120"/>
      <c r="B299" s="120"/>
      <c r="C299" s="120"/>
      <c r="D299" s="162"/>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spans="1:46" ht="15.75" customHeight="1">
      <c r="A300" s="120"/>
      <c r="B300" s="120"/>
      <c r="C300" s="120"/>
      <c r="D300" s="162"/>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spans="1:46" ht="15.75" customHeight="1">
      <c r="A301" s="120"/>
      <c r="B301" s="120"/>
      <c r="C301" s="120"/>
      <c r="D301" s="162"/>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spans="1:46" ht="15.75" customHeight="1">
      <c r="A302" s="120"/>
      <c r="B302" s="120"/>
      <c r="C302" s="120"/>
      <c r="D302" s="162"/>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spans="1:46" ht="15.75" customHeight="1">
      <c r="A303" s="120"/>
      <c r="B303" s="120"/>
      <c r="C303" s="120"/>
      <c r="D303" s="162"/>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spans="1:46" ht="15.75" customHeight="1">
      <c r="A304" s="120"/>
      <c r="B304" s="120"/>
      <c r="C304" s="120"/>
      <c r="D304" s="162"/>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spans="1:46" ht="15.75" customHeight="1">
      <c r="A305" s="120"/>
      <c r="B305" s="120"/>
      <c r="C305" s="120"/>
      <c r="D305" s="162"/>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spans="1:46" ht="15.75" customHeight="1">
      <c r="A306" s="120"/>
      <c r="B306" s="120"/>
      <c r="C306" s="120"/>
      <c r="D306" s="162"/>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spans="1:46" ht="15.75" customHeight="1">
      <c r="A307" s="120"/>
      <c r="B307" s="120"/>
      <c r="C307" s="120"/>
      <c r="D307" s="162"/>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spans="1:46" ht="15.75" customHeight="1">
      <c r="A308" s="120"/>
      <c r="B308" s="120"/>
      <c r="C308" s="120"/>
      <c r="D308" s="162"/>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spans="1:46" ht="15.75" customHeight="1">
      <c r="A309" s="120"/>
      <c r="B309" s="120"/>
      <c r="C309" s="120"/>
      <c r="D309" s="162"/>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spans="1:46" ht="15.75" customHeight="1">
      <c r="A310" s="120"/>
      <c r="B310" s="120"/>
      <c r="C310" s="120"/>
      <c r="D310" s="162"/>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spans="1:46" ht="15.75" customHeight="1">
      <c r="A311" s="120"/>
      <c r="B311" s="120"/>
      <c r="C311" s="120"/>
      <c r="D311" s="162"/>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spans="1:46" ht="15.75" customHeight="1">
      <c r="A312" s="120"/>
      <c r="B312" s="120"/>
      <c r="C312" s="120"/>
      <c r="D312" s="162"/>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spans="1:46" ht="15.75" customHeight="1">
      <c r="A313" s="120"/>
      <c r="B313" s="120"/>
      <c r="C313" s="120"/>
      <c r="D313" s="162"/>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spans="1:46" ht="15.75" customHeight="1">
      <c r="A314" s="120"/>
      <c r="B314" s="120"/>
      <c r="C314" s="120"/>
      <c r="D314" s="162"/>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spans="1:46" ht="15.75" customHeight="1">
      <c r="A315" s="120"/>
      <c r="B315" s="120"/>
      <c r="C315" s="120"/>
      <c r="D315" s="162"/>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spans="1:46" ht="15.75" customHeight="1">
      <c r="A316" s="120"/>
      <c r="B316" s="120"/>
      <c r="C316" s="120"/>
      <c r="D316" s="162"/>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spans="1:46" ht="15.75" customHeight="1">
      <c r="A317" s="120"/>
      <c r="B317" s="120"/>
      <c r="C317" s="120"/>
      <c r="D317" s="162"/>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spans="1:46" ht="15.75" customHeight="1">
      <c r="A318" s="120"/>
      <c r="B318" s="120"/>
      <c r="C318" s="120"/>
      <c r="D318" s="162"/>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spans="1:46" ht="15.75" customHeight="1">
      <c r="A319" s="120"/>
      <c r="B319" s="120"/>
      <c r="C319" s="120"/>
      <c r="D319" s="162"/>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spans="1:46" ht="15.75" customHeight="1">
      <c r="A320" s="120"/>
      <c r="B320" s="120"/>
      <c r="C320" s="120"/>
      <c r="D320" s="162"/>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spans="1:46" ht="15.75" customHeight="1">
      <c r="A321" s="120"/>
      <c r="B321" s="120"/>
      <c r="C321" s="120"/>
      <c r="D321" s="162"/>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spans="1:46" ht="15.75" customHeight="1">
      <c r="A322" s="120"/>
      <c r="B322" s="120"/>
      <c r="C322" s="120"/>
      <c r="D322" s="162"/>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spans="1:46" ht="15.75" customHeight="1">
      <c r="A323" s="120"/>
      <c r="B323" s="120"/>
      <c r="C323" s="120"/>
      <c r="D323" s="162"/>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spans="1:46" ht="15.75" customHeight="1">
      <c r="A324" s="120"/>
      <c r="B324" s="120"/>
      <c r="C324" s="120"/>
      <c r="D324" s="162"/>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spans="1:46" ht="15.75" customHeight="1">
      <c r="A325" s="120"/>
      <c r="B325" s="120"/>
      <c r="C325" s="120"/>
      <c r="D325" s="162"/>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spans="1:46" ht="15.75" customHeight="1">
      <c r="A326" s="120"/>
      <c r="B326" s="120"/>
      <c r="C326" s="120"/>
      <c r="D326" s="162"/>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spans="1:46" ht="15.75" customHeight="1">
      <c r="A327" s="120"/>
      <c r="B327" s="120"/>
      <c r="C327" s="120"/>
      <c r="D327" s="162"/>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spans="1:46" ht="15.75" customHeight="1">
      <c r="A328" s="120"/>
      <c r="B328" s="120"/>
      <c r="C328" s="120"/>
      <c r="D328" s="162"/>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spans="1:46" ht="15.75" customHeight="1">
      <c r="A329" s="120"/>
      <c r="B329" s="120"/>
      <c r="C329" s="120"/>
      <c r="D329" s="162"/>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spans="1:46" ht="15.75" customHeight="1">
      <c r="A330" s="120"/>
      <c r="B330" s="120"/>
      <c r="C330" s="120"/>
      <c r="D330" s="162"/>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spans="1:46" ht="15.75" customHeight="1">
      <c r="A331" s="120"/>
      <c r="B331" s="120"/>
      <c r="C331" s="120"/>
      <c r="D331" s="162"/>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spans="1:46" ht="15.75" customHeight="1">
      <c r="A332" s="120"/>
      <c r="B332" s="120"/>
      <c r="C332" s="120"/>
      <c r="D332" s="162"/>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spans="1:46" ht="15.75" customHeight="1">
      <c r="A333" s="120"/>
      <c r="B333" s="120"/>
      <c r="C333" s="120"/>
      <c r="D333" s="162"/>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spans="1:46" ht="15.75" customHeight="1">
      <c r="A334" s="120"/>
      <c r="B334" s="120"/>
      <c r="C334" s="120"/>
      <c r="D334" s="162"/>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spans="1:46" ht="15.75" customHeight="1">
      <c r="A335" s="120"/>
      <c r="B335" s="120"/>
      <c r="C335" s="120"/>
      <c r="D335" s="162"/>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spans="1:46" ht="15.75" customHeight="1">
      <c r="A336" s="120"/>
      <c r="B336" s="120"/>
      <c r="C336" s="120"/>
      <c r="D336" s="162"/>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spans="1:46" ht="15.75" customHeight="1">
      <c r="A337" s="120"/>
      <c r="B337" s="120"/>
      <c r="C337" s="120"/>
      <c r="D337" s="162"/>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spans="1:46" ht="15.75" customHeight="1">
      <c r="A338" s="120"/>
      <c r="B338" s="120"/>
      <c r="C338" s="120"/>
      <c r="D338" s="162"/>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spans="1:46" ht="15.75" customHeight="1">
      <c r="A339" s="120"/>
      <c r="B339" s="120"/>
      <c r="C339" s="120"/>
      <c r="D339" s="162"/>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spans="1:46" ht="15.75" customHeight="1">
      <c r="A340" s="120"/>
      <c r="B340" s="120"/>
      <c r="C340" s="120"/>
      <c r="D340" s="162"/>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spans="1:46" ht="15.75" customHeight="1">
      <c r="A341" s="120"/>
      <c r="B341" s="120"/>
      <c r="C341" s="120"/>
      <c r="D341" s="162"/>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spans="1:46" ht="15.75" customHeight="1">
      <c r="A342" s="120"/>
      <c r="B342" s="120"/>
      <c r="C342" s="120"/>
      <c r="D342" s="162"/>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spans="1:46" ht="15.75" customHeight="1">
      <c r="A343" s="120"/>
      <c r="B343" s="120"/>
      <c r="C343" s="120"/>
      <c r="D343" s="162"/>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spans="1:46" ht="15.75" customHeight="1">
      <c r="A344" s="120"/>
      <c r="B344" s="120"/>
      <c r="C344" s="120"/>
      <c r="D344" s="162"/>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spans="1:46" ht="15.75" customHeight="1">
      <c r="A345" s="120"/>
      <c r="B345" s="120"/>
      <c r="C345" s="120"/>
      <c r="D345" s="162"/>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spans="1:46" ht="15.75" customHeight="1">
      <c r="A346" s="120"/>
      <c r="B346" s="120"/>
      <c r="C346" s="120"/>
      <c r="D346" s="162"/>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spans="1:46" ht="15.75" customHeight="1">
      <c r="A347" s="120"/>
      <c r="B347" s="120"/>
      <c r="C347" s="120"/>
      <c r="D347" s="162"/>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spans="1:46" ht="15.75" customHeight="1">
      <c r="A348" s="120"/>
      <c r="B348" s="120"/>
      <c r="C348" s="120"/>
      <c r="D348" s="162"/>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spans="1:46" ht="15.75" customHeight="1">
      <c r="A349" s="120"/>
      <c r="B349" s="120"/>
      <c r="C349" s="120"/>
      <c r="D349" s="162"/>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spans="1:46" ht="15.75" customHeight="1">
      <c r="A350" s="120"/>
      <c r="B350" s="120"/>
      <c r="C350" s="120"/>
      <c r="D350" s="162"/>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spans="1:46" ht="15.75" customHeight="1">
      <c r="A351" s="120"/>
      <c r="B351" s="120"/>
      <c r="C351" s="120"/>
      <c r="D351" s="162"/>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spans="1:46" ht="15.75" customHeight="1">
      <c r="A352" s="120"/>
      <c r="B352" s="120"/>
      <c r="C352" s="120"/>
      <c r="D352" s="162"/>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spans="1:46" ht="15.75" customHeight="1">
      <c r="A353" s="120"/>
      <c r="B353" s="120"/>
      <c r="C353" s="120"/>
      <c r="D353" s="162"/>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spans="1:46" ht="15.75" customHeight="1">
      <c r="A354" s="120"/>
      <c r="B354" s="120"/>
      <c r="C354" s="120"/>
      <c r="D354" s="162"/>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spans="1:46" ht="15.75" customHeight="1">
      <c r="A355" s="120"/>
      <c r="B355" s="120"/>
      <c r="C355" s="120"/>
      <c r="D355" s="162"/>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spans="1:46" ht="15.75" customHeight="1">
      <c r="A356" s="120"/>
      <c r="B356" s="120"/>
      <c r="C356" s="120"/>
      <c r="D356" s="162"/>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spans="1:46" ht="15.75" customHeight="1">
      <c r="A357" s="120"/>
      <c r="B357" s="120"/>
      <c r="C357" s="120"/>
      <c r="D357" s="162"/>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spans="1:46" ht="15.75" customHeight="1">
      <c r="A358" s="120"/>
      <c r="B358" s="120"/>
      <c r="C358" s="120"/>
      <c r="D358" s="162"/>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spans="1:46" ht="15.75" customHeight="1">
      <c r="A359" s="120"/>
      <c r="B359" s="120"/>
      <c r="C359" s="120"/>
      <c r="D359" s="162"/>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spans="1:46" ht="15.75" customHeight="1">
      <c r="A360" s="120"/>
      <c r="B360" s="120"/>
      <c r="C360" s="120"/>
      <c r="D360" s="162"/>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spans="1:46" ht="15.75" customHeight="1">
      <c r="A361" s="120"/>
      <c r="B361" s="120"/>
      <c r="C361" s="120"/>
      <c r="D361" s="162"/>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spans="1:46" ht="15.75" customHeight="1">
      <c r="A362" s="120"/>
      <c r="B362" s="120"/>
      <c r="C362" s="120"/>
      <c r="D362" s="162"/>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spans="1:46" ht="15.75" customHeight="1">
      <c r="A363" s="120"/>
      <c r="B363" s="120"/>
      <c r="C363" s="120"/>
      <c r="D363" s="162"/>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spans="1:46" ht="15.75" customHeight="1">
      <c r="A364" s="120"/>
      <c r="B364" s="120"/>
      <c r="C364" s="120"/>
      <c r="D364" s="162"/>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spans="1:46" ht="15.75" customHeight="1">
      <c r="A365" s="120"/>
      <c r="B365" s="120"/>
      <c r="C365" s="120"/>
      <c r="D365" s="162"/>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spans="1:46" ht="15.75" customHeight="1">
      <c r="A366" s="120"/>
      <c r="B366" s="120"/>
      <c r="C366" s="120"/>
      <c r="D366" s="162"/>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spans="1:46" ht="15.75" customHeight="1">
      <c r="A367" s="120"/>
      <c r="B367" s="120"/>
      <c r="C367" s="120"/>
      <c r="D367" s="162"/>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spans="1:46" ht="15.75" customHeight="1">
      <c r="A368" s="120"/>
      <c r="B368" s="120"/>
      <c r="C368" s="120"/>
      <c r="D368" s="162"/>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spans="1:46" ht="15.75" customHeight="1">
      <c r="A369" s="120"/>
      <c r="B369" s="120"/>
      <c r="C369" s="120"/>
      <c r="D369" s="162"/>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spans="1:46" ht="15.75" customHeight="1">
      <c r="A370" s="120"/>
      <c r="B370" s="120"/>
      <c r="C370" s="120"/>
      <c r="D370" s="162"/>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spans="1:46" ht="15.75" customHeight="1">
      <c r="A371" s="120"/>
      <c r="B371" s="120"/>
      <c r="C371" s="120"/>
      <c r="D371" s="162"/>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spans="1:46" ht="15.75" customHeight="1">
      <c r="A372" s="120"/>
      <c r="B372" s="120"/>
      <c r="C372" s="120"/>
      <c r="D372" s="162"/>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spans="1:46" ht="15.75" customHeight="1">
      <c r="A373" s="120"/>
      <c r="B373" s="120"/>
      <c r="C373" s="120"/>
      <c r="D373" s="162"/>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spans="1:46" ht="15.75" customHeight="1">
      <c r="A374" s="120"/>
      <c r="B374" s="120"/>
      <c r="C374" s="120"/>
      <c r="D374" s="162"/>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spans="1:46" ht="15.75" customHeight="1">
      <c r="A375" s="120"/>
      <c r="B375" s="120"/>
      <c r="C375" s="120"/>
      <c r="D375" s="162"/>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spans="1:46" ht="15.75" customHeight="1">
      <c r="A376" s="120"/>
      <c r="B376" s="120"/>
      <c r="C376" s="120"/>
      <c r="D376" s="162"/>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spans="1:46" ht="15.75" customHeight="1">
      <c r="A377" s="120"/>
      <c r="B377" s="120"/>
      <c r="C377" s="120"/>
      <c r="D377" s="162"/>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spans="1:46" ht="15.75" customHeight="1">
      <c r="A378" s="120"/>
      <c r="B378" s="120"/>
      <c r="C378" s="120"/>
      <c r="D378" s="162"/>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spans="1:46" ht="15.75" customHeight="1">
      <c r="A379" s="120"/>
      <c r="B379" s="120"/>
      <c r="C379" s="120"/>
      <c r="D379" s="162"/>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spans="1:46" ht="15.75" customHeight="1">
      <c r="A380" s="120"/>
      <c r="B380" s="120"/>
      <c r="C380" s="120"/>
      <c r="D380" s="162"/>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spans="1:46" ht="15.75" customHeight="1">
      <c r="A381" s="120"/>
      <c r="B381" s="120"/>
      <c r="C381" s="120"/>
      <c r="D381" s="162"/>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spans="1:46" ht="15.75" customHeight="1">
      <c r="A382" s="120"/>
      <c r="B382" s="120"/>
      <c r="C382" s="120"/>
      <c r="D382" s="162"/>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spans="1:46" ht="15.75" customHeight="1">
      <c r="A383" s="120"/>
      <c r="B383" s="120"/>
      <c r="C383" s="120"/>
      <c r="D383" s="162"/>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spans="1:46" ht="15.75" customHeight="1">
      <c r="A384" s="120"/>
      <c r="B384" s="120"/>
      <c r="C384" s="120"/>
      <c r="D384" s="162"/>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spans="1:46" ht="15.75" customHeight="1">
      <c r="A385" s="120"/>
      <c r="B385" s="120"/>
      <c r="C385" s="120"/>
      <c r="D385" s="162"/>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spans="1:46" ht="15.75" customHeight="1">
      <c r="A386" s="120"/>
      <c r="B386" s="120"/>
      <c r="C386" s="120"/>
      <c r="D386" s="162"/>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spans="1:46" ht="15.75" customHeight="1">
      <c r="A387" s="120"/>
      <c r="B387" s="120"/>
      <c r="C387" s="120"/>
      <c r="D387" s="162"/>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spans="1:46" ht="15.75" customHeight="1">
      <c r="A388" s="120"/>
      <c r="B388" s="120"/>
      <c r="C388" s="120"/>
      <c r="D388" s="162"/>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spans="1:46" ht="15.75" customHeight="1">
      <c r="A389" s="120"/>
      <c r="B389" s="120"/>
      <c r="C389" s="120"/>
      <c r="D389" s="162"/>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spans="1:46" ht="15.75" customHeight="1">
      <c r="A390" s="120"/>
      <c r="B390" s="120"/>
      <c r="C390" s="120"/>
      <c r="D390" s="162"/>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spans="1:46" ht="15.75" customHeight="1">
      <c r="A391" s="120"/>
      <c r="B391" s="120"/>
      <c r="C391" s="120"/>
      <c r="D391" s="162"/>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spans="1:46" ht="15.75" customHeight="1">
      <c r="A392" s="120"/>
      <c r="B392" s="120"/>
      <c r="C392" s="120"/>
      <c r="D392" s="162"/>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spans="1:46" ht="15.75" customHeight="1">
      <c r="A393" s="120"/>
      <c r="B393" s="120"/>
      <c r="C393" s="120"/>
      <c r="D393" s="162"/>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spans="1:46" ht="15.75" customHeight="1">
      <c r="A394" s="120"/>
      <c r="B394" s="120"/>
      <c r="C394" s="120"/>
      <c r="D394" s="162"/>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spans="1:46" ht="15.75" customHeight="1">
      <c r="A395" s="120"/>
      <c r="B395" s="120"/>
      <c r="C395" s="120"/>
      <c r="D395" s="162"/>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spans="1:46" ht="15.75" customHeight="1">
      <c r="A396" s="120"/>
      <c r="B396" s="120"/>
      <c r="C396" s="120"/>
      <c r="D396" s="162"/>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spans="1:46" ht="15.75" customHeight="1">
      <c r="A397" s="120"/>
      <c r="B397" s="120"/>
      <c r="C397" s="120"/>
      <c r="D397" s="162"/>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spans="1:46" ht="15.75" customHeight="1">
      <c r="A398" s="120"/>
      <c r="B398" s="120"/>
      <c r="C398" s="120"/>
      <c r="D398" s="162"/>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spans="1:46" ht="15.75" customHeight="1">
      <c r="A399" s="120"/>
      <c r="B399" s="120"/>
      <c r="C399" s="120"/>
      <c r="D399" s="162"/>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spans="1:46" ht="15.75" customHeight="1">
      <c r="A400" s="120"/>
      <c r="B400" s="120"/>
      <c r="C400" s="120"/>
      <c r="D400" s="162"/>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spans="1:46" ht="15.75" customHeight="1">
      <c r="A401" s="120"/>
      <c r="B401" s="120"/>
      <c r="C401" s="120"/>
      <c r="D401" s="162"/>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spans="1:46" ht="15.75" customHeight="1">
      <c r="A402" s="120"/>
      <c r="B402" s="120"/>
      <c r="C402" s="120"/>
      <c r="D402" s="162"/>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spans="1:46" ht="15.75" customHeight="1">
      <c r="A403" s="120"/>
      <c r="B403" s="120"/>
      <c r="C403" s="120"/>
      <c r="D403" s="162"/>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spans="1:46" ht="15.75" customHeight="1">
      <c r="A404" s="120"/>
      <c r="B404" s="120"/>
      <c r="C404" s="120"/>
      <c r="D404" s="162"/>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spans="1:46" ht="15.75" customHeight="1">
      <c r="A405" s="120"/>
      <c r="B405" s="120"/>
      <c r="C405" s="120"/>
      <c r="D405" s="162"/>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spans="1:46" ht="15.75" customHeight="1">
      <c r="A406" s="120"/>
      <c r="B406" s="120"/>
      <c r="C406" s="120"/>
      <c r="D406" s="162"/>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spans="1:46" ht="15.75" customHeight="1">
      <c r="A407" s="120"/>
      <c r="B407" s="120"/>
      <c r="C407" s="120"/>
      <c r="D407" s="162"/>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spans="1:46" ht="15.75" customHeight="1">
      <c r="A408" s="120"/>
      <c r="B408" s="120"/>
      <c r="C408" s="120"/>
      <c r="D408" s="162"/>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spans="1:46" ht="15.75" customHeight="1">
      <c r="A409" s="120"/>
      <c r="B409" s="120"/>
      <c r="C409" s="120"/>
      <c r="D409" s="162"/>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spans="1:46" ht="15.75" customHeight="1">
      <c r="A410" s="120"/>
      <c r="B410" s="120"/>
      <c r="C410" s="120"/>
      <c r="D410" s="162"/>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spans="1:46" ht="15.75" customHeight="1">
      <c r="A411" s="120"/>
      <c r="B411" s="120"/>
      <c r="C411" s="120"/>
      <c r="D411" s="162"/>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spans="1:46" ht="15.75" customHeight="1">
      <c r="A412" s="120"/>
      <c r="B412" s="120"/>
      <c r="C412" s="120"/>
      <c r="D412" s="162"/>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spans="1:46" ht="15.75" customHeight="1">
      <c r="A413" s="120"/>
      <c r="B413" s="120"/>
      <c r="C413" s="120"/>
      <c r="D413" s="162"/>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spans="1:46" ht="15.75" customHeight="1">
      <c r="A414" s="120"/>
      <c r="B414" s="120"/>
      <c r="C414" s="120"/>
      <c r="D414" s="162"/>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spans="1:46" ht="15.75" customHeight="1">
      <c r="A415" s="120"/>
      <c r="B415" s="120"/>
      <c r="C415" s="120"/>
      <c r="D415" s="162"/>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spans="1:46" ht="15.75" customHeight="1">
      <c r="A416" s="120"/>
      <c r="B416" s="120"/>
      <c r="C416" s="120"/>
      <c r="D416" s="162"/>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spans="1:46" ht="15.75" customHeight="1">
      <c r="A417" s="120"/>
      <c r="B417" s="120"/>
      <c r="C417" s="120"/>
      <c r="D417" s="162"/>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spans="1:46" ht="15.75" customHeight="1">
      <c r="A418" s="120"/>
      <c r="B418" s="120"/>
      <c r="C418" s="120"/>
      <c r="D418" s="162"/>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spans="1:46" ht="15.75" customHeight="1">
      <c r="A419" s="120"/>
      <c r="B419" s="120"/>
      <c r="C419" s="120"/>
      <c r="D419" s="162"/>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spans="1:46" ht="15.75" customHeight="1">
      <c r="A420" s="120"/>
      <c r="B420" s="120"/>
      <c r="C420" s="120"/>
      <c r="D420" s="162"/>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spans="1:46" ht="15.75" customHeight="1">
      <c r="A421" s="120"/>
      <c r="B421" s="120"/>
      <c r="C421" s="120"/>
      <c r="D421" s="162"/>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spans="1:46" ht="15.75" customHeight="1">
      <c r="A422" s="120"/>
      <c r="B422" s="120"/>
      <c r="C422" s="120"/>
      <c r="D422" s="162"/>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spans="1:46" ht="15.75" customHeight="1">
      <c r="A423" s="120"/>
      <c r="B423" s="120"/>
      <c r="C423" s="120"/>
      <c r="D423" s="162"/>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spans="1:46" ht="15.75" customHeight="1">
      <c r="A424" s="120"/>
      <c r="B424" s="120"/>
      <c r="C424" s="120"/>
      <c r="D424" s="162"/>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spans="1:46" ht="15.75" customHeight="1">
      <c r="A425" s="120"/>
      <c r="B425" s="120"/>
      <c r="C425" s="120"/>
      <c r="D425" s="162"/>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spans="1:46" ht="15.75" customHeight="1">
      <c r="A426" s="120"/>
      <c r="B426" s="120"/>
      <c r="C426" s="120"/>
      <c r="D426" s="162"/>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spans="1:46" ht="15.75" customHeight="1">
      <c r="A427" s="120"/>
      <c r="B427" s="120"/>
      <c r="C427" s="120"/>
      <c r="D427" s="162"/>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spans="1:46" ht="15.75" customHeight="1">
      <c r="A428" s="120"/>
      <c r="B428" s="120"/>
      <c r="C428" s="120"/>
      <c r="D428" s="162"/>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spans="1:46" ht="15.75" customHeight="1">
      <c r="A429" s="120"/>
      <c r="B429" s="120"/>
      <c r="C429" s="120"/>
      <c r="D429" s="162"/>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spans="1:46" ht="15.75" customHeight="1">
      <c r="A430" s="120"/>
      <c r="B430" s="120"/>
      <c r="C430" s="120"/>
      <c r="D430" s="162"/>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spans="1:46" ht="15.75" customHeight="1">
      <c r="A431" s="120"/>
      <c r="B431" s="120"/>
      <c r="C431" s="120"/>
      <c r="D431" s="162"/>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spans="1:46" ht="15.75" customHeight="1">
      <c r="A432" s="120"/>
      <c r="B432" s="120"/>
      <c r="C432" s="120"/>
      <c r="D432" s="162"/>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spans="1:46" ht="15.75" customHeight="1">
      <c r="A433" s="120"/>
      <c r="B433" s="120"/>
      <c r="C433" s="120"/>
      <c r="D433" s="162"/>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spans="1:46" ht="15.75" customHeight="1">
      <c r="A434" s="120"/>
      <c r="B434" s="120"/>
      <c r="C434" s="120"/>
      <c r="D434" s="162"/>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spans="1:46" ht="15.75" customHeight="1">
      <c r="A435" s="120"/>
      <c r="B435" s="120"/>
      <c r="C435" s="120"/>
      <c r="D435" s="162"/>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spans="1:46" ht="15.75" customHeight="1">
      <c r="A436" s="120"/>
      <c r="B436" s="120"/>
      <c r="C436" s="120"/>
      <c r="D436" s="162"/>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spans="1:46" ht="15.75" customHeight="1">
      <c r="A437" s="120"/>
      <c r="B437" s="120"/>
      <c r="C437" s="120"/>
      <c r="D437" s="162"/>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spans="1:46" ht="15.75" customHeight="1">
      <c r="A438" s="120"/>
      <c r="B438" s="120"/>
      <c r="C438" s="120"/>
      <c r="D438" s="162"/>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spans="1:46" ht="15.75" customHeight="1">
      <c r="A439" s="120"/>
      <c r="B439" s="120"/>
      <c r="C439" s="120"/>
      <c r="D439" s="162"/>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spans="1:46" ht="15.75" customHeight="1">
      <c r="A440" s="120"/>
      <c r="B440" s="120"/>
      <c r="C440" s="120"/>
      <c r="D440" s="162"/>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spans="1:46" ht="15.75" customHeight="1">
      <c r="A441" s="120"/>
      <c r="B441" s="120"/>
      <c r="C441" s="120"/>
      <c r="D441" s="162"/>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spans="1:46" ht="15.75" customHeight="1">
      <c r="A442" s="120"/>
      <c r="B442" s="120"/>
      <c r="C442" s="120"/>
      <c r="D442" s="162"/>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spans="1:46" ht="15.75" customHeight="1">
      <c r="A443" s="120"/>
      <c r="B443" s="120"/>
      <c r="C443" s="120"/>
      <c r="D443" s="162"/>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spans="1:46" ht="15.75" customHeight="1">
      <c r="A444" s="120"/>
      <c r="B444" s="120"/>
      <c r="C444" s="120"/>
      <c r="D444" s="162"/>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spans="1:46" ht="15.75" customHeight="1">
      <c r="A445" s="120"/>
      <c r="B445" s="120"/>
      <c r="C445" s="120"/>
      <c r="D445" s="162"/>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spans="1:46" ht="15.75" customHeight="1">
      <c r="A446" s="120"/>
      <c r="B446" s="120"/>
      <c r="C446" s="120"/>
      <c r="D446" s="162"/>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spans="1:46" ht="15.75" customHeight="1">
      <c r="A447" s="120"/>
      <c r="B447" s="120"/>
      <c r="C447" s="120"/>
      <c r="D447" s="162"/>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spans="1:46" ht="15.75" customHeight="1">
      <c r="A448" s="120"/>
      <c r="B448" s="120"/>
      <c r="C448" s="120"/>
      <c r="D448" s="162"/>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spans="1:46" ht="15.75" customHeight="1">
      <c r="A449" s="120"/>
      <c r="B449" s="120"/>
      <c r="C449" s="120"/>
      <c r="D449" s="162"/>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spans="1:46" ht="15.75" customHeight="1">
      <c r="A450" s="120"/>
      <c r="B450" s="120"/>
      <c r="C450" s="120"/>
      <c r="D450" s="162"/>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spans="1:46" ht="15.75" customHeight="1">
      <c r="A451" s="120"/>
      <c r="B451" s="120"/>
      <c r="C451" s="120"/>
      <c r="D451" s="162"/>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spans="1:46" ht="15.75" customHeight="1">
      <c r="A452" s="120"/>
      <c r="B452" s="120"/>
      <c r="C452" s="120"/>
      <c r="D452" s="162"/>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spans="1:46" ht="15.75" customHeight="1">
      <c r="A453" s="120"/>
      <c r="B453" s="120"/>
      <c r="C453" s="120"/>
      <c r="D453" s="162"/>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spans="1:46" ht="15.75" customHeight="1">
      <c r="A454" s="120"/>
      <c r="B454" s="120"/>
      <c r="C454" s="120"/>
      <c r="D454" s="162"/>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spans="1:46" ht="15.75" customHeight="1">
      <c r="A455" s="120"/>
      <c r="B455" s="120"/>
      <c r="C455" s="120"/>
      <c r="D455" s="162"/>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spans="1:46" ht="15.75" customHeight="1">
      <c r="A456" s="120"/>
      <c r="B456" s="120"/>
      <c r="C456" s="120"/>
      <c r="D456" s="162"/>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spans="1:46" ht="15.75" customHeight="1">
      <c r="A457" s="120"/>
      <c r="B457" s="120"/>
      <c r="C457" s="120"/>
      <c r="D457" s="162"/>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spans="1:46" ht="15.75" customHeight="1">
      <c r="A458" s="120"/>
      <c r="B458" s="120"/>
      <c r="C458" s="120"/>
      <c r="D458" s="162"/>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spans="1:46" ht="15.75" customHeight="1">
      <c r="A459" s="120"/>
      <c r="B459" s="120"/>
      <c r="C459" s="120"/>
      <c r="D459" s="162"/>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spans="1:46" ht="15.75" customHeight="1">
      <c r="A460" s="120"/>
      <c r="B460" s="120"/>
      <c r="C460" s="120"/>
      <c r="D460" s="162"/>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spans="1:46" ht="15.75" customHeight="1">
      <c r="A461" s="120"/>
      <c r="B461" s="120"/>
      <c r="C461" s="120"/>
      <c r="D461" s="162"/>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spans="1:46" ht="15.75" customHeight="1">
      <c r="A462" s="120"/>
      <c r="B462" s="120"/>
      <c r="C462" s="120"/>
      <c r="D462" s="162"/>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spans="1:46" ht="15.75" customHeight="1">
      <c r="A463" s="120"/>
      <c r="B463" s="120"/>
      <c r="C463" s="120"/>
      <c r="D463" s="162"/>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spans="1:46" ht="15.75" customHeight="1">
      <c r="A464" s="120"/>
      <c r="B464" s="120"/>
      <c r="C464" s="120"/>
      <c r="D464" s="162"/>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spans="1:46" ht="15.75" customHeight="1">
      <c r="A465" s="120"/>
      <c r="B465" s="120"/>
      <c r="C465" s="120"/>
      <c r="D465" s="162"/>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spans="1:46" ht="15.75" customHeight="1">
      <c r="A466" s="120"/>
      <c r="B466" s="120"/>
      <c r="C466" s="120"/>
      <c r="D466" s="162"/>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spans="1:46" ht="15.75" customHeight="1">
      <c r="A467" s="120"/>
      <c r="B467" s="120"/>
      <c r="C467" s="120"/>
      <c r="D467" s="162"/>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spans="1:46" ht="15.75" customHeight="1">
      <c r="A468" s="120"/>
      <c r="B468" s="120"/>
      <c r="C468" s="120"/>
      <c r="D468" s="162"/>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spans="1:46" ht="15.75" customHeight="1">
      <c r="A469" s="120"/>
      <c r="B469" s="120"/>
      <c r="C469" s="120"/>
      <c r="D469" s="162"/>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spans="1:46" ht="15.75" customHeight="1">
      <c r="A470" s="120"/>
      <c r="B470" s="120"/>
      <c r="C470" s="120"/>
      <c r="D470" s="162"/>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spans="1:46" ht="15.75" customHeight="1">
      <c r="A471" s="120"/>
      <c r="B471" s="120"/>
      <c r="C471" s="120"/>
      <c r="D471" s="162"/>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spans="1:46" ht="15.75" customHeight="1">
      <c r="A472" s="120"/>
      <c r="B472" s="120"/>
      <c r="C472" s="120"/>
      <c r="D472" s="162"/>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spans="1:46" ht="15.75" customHeight="1">
      <c r="A473" s="120"/>
      <c r="B473" s="120"/>
      <c r="C473" s="120"/>
      <c r="D473" s="162"/>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spans="1:46" ht="15.75" customHeight="1">
      <c r="A474" s="120"/>
      <c r="B474" s="120"/>
      <c r="C474" s="120"/>
      <c r="D474" s="162"/>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spans="1:46" ht="15.75" customHeight="1">
      <c r="A475" s="120"/>
      <c r="B475" s="120"/>
      <c r="C475" s="120"/>
      <c r="D475" s="162"/>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spans="1:46" ht="15.75" customHeight="1">
      <c r="A476" s="120"/>
      <c r="B476" s="120"/>
      <c r="C476" s="120"/>
      <c r="D476" s="162"/>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spans="1:46" ht="15.75" customHeight="1">
      <c r="A477" s="120"/>
      <c r="B477" s="120"/>
      <c r="C477" s="120"/>
      <c r="D477" s="162"/>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spans="1:46" ht="15.75" customHeight="1">
      <c r="A478" s="120"/>
      <c r="B478" s="120"/>
      <c r="C478" s="120"/>
      <c r="D478" s="162"/>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spans="1:46" ht="15.75" customHeight="1">
      <c r="A479" s="120"/>
      <c r="B479" s="120"/>
      <c r="C479" s="120"/>
      <c r="D479" s="162"/>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spans="1:46" ht="15.75" customHeight="1">
      <c r="A480" s="120"/>
      <c r="B480" s="120"/>
      <c r="C480" s="120"/>
      <c r="D480" s="162"/>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spans="1:46" ht="15.75" customHeight="1">
      <c r="A481" s="120"/>
      <c r="B481" s="120"/>
      <c r="C481" s="120"/>
      <c r="D481" s="162"/>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spans="1:46" ht="15.75" customHeight="1">
      <c r="A482" s="120"/>
      <c r="B482" s="120"/>
      <c r="C482" s="120"/>
      <c r="D482" s="162"/>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spans="1:46" ht="15.75" customHeight="1">
      <c r="A483" s="120"/>
      <c r="B483" s="120"/>
      <c r="C483" s="120"/>
      <c r="D483" s="162"/>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spans="1:46" ht="15.75" customHeight="1">
      <c r="A484" s="120"/>
      <c r="B484" s="120"/>
      <c r="C484" s="120"/>
      <c r="D484" s="162"/>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spans="1:46" ht="15.75" customHeight="1">
      <c r="A485" s="120"/>
      <c r="B485" s="120"/>
      <c r="C485" s="120"/>
      <c r="D485" s="162"/>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spans="1:46" ht="15.75" customHeight="1">
      <c r="A486" s="120"/>
      <c r="B486" s="120"/>
      <c r="C486" s="120"/>
      <c r="D486" s="162"/>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spans="1:46" ht="15.75" customHeight="1">
      <c r="A487" s="120"/>
      <c r="B487" s="120"/>
      <c r="C487" s="120"/>
      <c r="D487" s="162"/>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spans="1:46" ht="15.75" customHeight="1">
      <c r="A488" s="120"/>
      <c r="B488" s="120"/>
      <c r="C488" s="120"/>
      <c r="D488" s="162"/>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spans="1:46" ht="15.75" customHeight="1">
      <c r="A489" s="120"/>
      <c r="B489" s="120"/>
      <c r="C489" s="120"/>
      <c r="D489" s="162"/>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spans="1:46" ht="15.75" customHeight="1">
      <c r="A490" s="120"/>
      <c r="B490" s="120"/>
      <c r="C490" s="120"/>
      <c r="D490" s="162"/>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spans="1:46" ht="15.75" customHeight="1">
      <c r="A491" s="120"/>
      <c r="B491" s="120"/>
      <c r="C491" s="120"/>
      <c r="D491" s="162"/>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spans="1:46" ht="15.75" customHeight="1">
      <c r="A492" s="120"/>
      <c r="B492" s="120"/>
      <c r="C492" s="120"/>
      <c r="D492" s="162"/>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spans="1:46" ht="15.75" customHeight="1">
      <c r="A493" s="120"/>
      <c r="B493" s="120"/>
      <c r="C493" s="120"/>
      <c r="D493" s="162"/>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spans="1:46" ht="15.75" customHeight="1">
      <c r="A494" s="120"/>
      <c r="B494" s="120"/>
      <c r="C494" s="120"/>
      <c r="D494" s="162"/>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spans="1:46" ht="15.75" customHeight="1">
      <c r="A495" s="120"/>
      <c r="B495" s="120"/>
      <c r="C495" s="120"/>
      <c r="D495" s="162"/>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spans="1:46" ht="15.75" customHeight="1">
      <c r="A496" s="120"/>
      <c r="B496" s="120"/>
      <c r="C496" s="120"/>
      <c r="D496" s="162"/>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spans="1:46" ht="15.75" customHeight="1">
      <c r="A497" s="120"/>
      <c r="B497" s="120"/>
      <c r="C497" s="120"/>
      <c r="D497" s="162"/>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spans="1:46" ht="15.75" customHeight="1">
      <c r="A498" s="120"/>
      <c r="B498" s="120"/>
      <c r="C498" s="120"/>
      <c r="D498" s="162"/>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spans="1:46" ht="15.75" customHeight="1">
      <c r="A499" s="120"/>
      <c r="B499" s="120"/>
      <c r="C499" s="120"/>
      <c r="D499" s="162"/>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spans="1:46" ht="15.75" customHeight="1">
      <c r="A500" s="120"/>
      <c r="B500" s="120"/>
      <c r="C500" s="120"/>
      <c r="D500" s="162"/>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spans="1:46" ht="15.75" customHeight="1">
      <c r="A501" s="120"/>
      <c r="B501" s="120"/>
      <c r="C501" s="120"/>
      <c r="D501" s="162"/>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spans="1:46" ht="15.75" customHeight="1">
      <c r="A502" s="120"/>
      <c r="B502" s="120"/>
      <c r="C502" s="120"/>
      <c r="D502" s="162"/>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spans="1:46" ht="15.75" customHeight="1">
      <c r="A503" s="120"/>
      <c r="B503" s="120"/>
      <c r="C503" s="120"/>
      <c r="D503" s="162"/>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spans="1:46" ht="15.75" customHeight="1">
      <c r="A504" s="120"/>
      <c r="B504" s="120"/>
      <c r="C504" s="120"/>
      <c r="D504" s="162"/>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spans="1:46" ht="15.75" customHeight="1">
      <c r="A505" s="120"/>
      <c r="B505" s="120"/>
      <c r="C505" s="120"/>
      <c r="D505" s="162"/>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spans="1:46" ht="15.75" customHeight="1">
      <c r="A506" s="120"/>
      <c r="B506" s="120"/>
      <c r="C506" s="120"/>
      <c r="D506" s="162"/>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spans="1:46" ht="15.75" customHeight="1">
      <c r="A507" s="120"/>
      <c r="B507" s="120"/>
      <c r="C507" s="120"/>
      <c r="D507" s="162"/>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spans="1:46" ht="15.75" customHeight="1">
      <c r="A508" s="120"/>
      <c r="B508" s="120"/>
      <c r="C508" s="120"/>
      <c r="D508" s="162"/>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spans="1:46" ht="15.75" customHeight="1">
      <c r="A509" s="120"/>
      <c r="B509" s="120"/>
      <c r="C509" s="120"/>
      <c r="D509" s="162"/>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spans="1:46" ht="15.75" customHeight="1">
      <c r="A510" s="120"/>
      <c r="B510" s="120"/>
      <c r="C510" s="120"/>
      <c r="D510" s="162"/>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spans="1:46" ht="15.75" customHeight="1">
      <c r="A511" s="120"/>
      <c r="B511" s="120"/>
      <c r="C511" s="120"/>
      <c r="D511" s="162"/>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spans="1:46" ht="15.75" customHeight="1">
      <c r="A512" s="120"/>
      <c r="B512" s="120"/>
      <c r="C512" s="120"/>
      <c r="D512" s="162"/>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spans="1:46" ht="15.75" customHeight="1">
      <c r="A513" s="120"/>
      <c r="B513" s="120"/>
      <c r="C513" s="120"/>
      <c r="D513" s="162"/>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spans="1:46" ht="15.75" customHeight="1">
      <c r="A514" s="120"/>
      <c r="B514" s="120"/>
      <c r="C514" s="120"/>
      <c r="D514" s="162"/>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spans="1:46" ht="15.75" customHeight="1">
      <c r="A515" s="120"/>
      <c r="B515" s="120"/>
      <c r="C515" s="120"/>
      <c r="D515" s="162"/>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spans="1:46" ht="15.75" customHeight="1">
      <c r="A516" s="120"/>
      <c r="B516" s="120"/>
      <c r="C516" s="120"/>
      <c r="D516" s="162"/>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spans="1:46" ht="15.75" customHeight="1">
      <c r="A517" s="120"/>
      <c r="B517" s="120"/>
      <c r="C517" s="120"/>
      <c r="D517" s="162"/>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spans="1:46" ht="15.75" customHeight="1">
      <c r="A518" s="120"/>
      <c r="B518" s="120"/>
      <c r="C518" s="120"/>
      <c r="D518" s="162"/>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spans="1:46" ht="15.75" customHeight="1">
      <c r="A519" s="120"/>
      <c r="B519" s="120"/>
      <c r="C519" s="120"/>
      <c r="D519" s="162"/>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spans="1:46" ht="15.75" customHeight="1">
      <c r="A520" s="120"/>
      <c r="B520" s="120"/>
      <c r="C520" s="120"/>
      <c r="D520" s="162"/>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spans="1:46" ht="15.75" customHeight="1">
      <c r="A521" s="120"/>
      <c r="B521" s="120"/>
      <c r="C521" s="120"/>
      <c r="D521" s="162"/>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spans="1:46" ht="15.75" customHeight="1">
      <c r="A522" s="120"/>
      <c r="B522" s="120"/>
      <c r="C522" s="120"/>
      <c r="D522" s="162"/>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spans="1:46" ht="15.75" customHeight="1">
      <c r="A523" s="120"/>
      <c r="B523" s="120"/>
      <c r="C523" s="120"/>
      <c r="D523" s="162"/>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spans="1:46" ht="15.75" customHeight="1">
      <c r="A524" s="120"/>
      <c r="B524" s="120"/>
      <c r="C524" s="120"/>
      <c r="D524" s="162"/>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spans="1:46" ht="15.75" customHeight="1">
      <c r="A525" s="120"/>
      <c r="B525" s="120"/>
      <c r="C525" s="120"/>
      <c r="D525" s="162"/>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spans="1:46" ht="15.75" customHeight="1">
      <c r="A526" s="120"/>
      <c r="B526" s="120"/>
      <c r="C526" s="120"/>
      <c r="D526" s="162"/>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spans="1:46" ht="15.75" customHeight="1">
      <c r="A527" s="120"/>
      <c r="B527" s="120"/>
      <c r="C527" s="120"/>
      <c r="D527" s="162"/>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spans="1:46" ht="15.75" customHeight="1">
      <c r="A528" s="120"/>
      <c r="B528" s="120"/>
      <c r="C528" s="120"/>
      <c r="D528" s="162"/>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spans="1:46" ht="15.75" customHeight="1">
      <c r="A529" s="120"/>
      <c r="B529" s="120"/>
      <c r="C529" s="120"/>
      <c r="D529" s="162"/>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spans="1:46" ht="15.75" customHeight="1">
      <c r="A530" s="120"/>
      <c r="B530" s="120"/>
      <c r="C530" s="120"/>
      <c r="D530" s="162"/>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spans="1:46" ht="15.75" customHeight="1">
      <c r="A531" s="120"/>
      <c r="B531" s="120"/>
      <c r="C531" s="120"/>
      <c r="D531" s="162"/>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spans="1:46" ht="15.75" customHeight="1">
      <c r="A532" s="120"/>
      <c r="B532" s="120"/>
      <c r="C532" s="120"/>
      <c r="D532" s="162"/>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spans="1:46" ht="15.75" customHeight="1">
      <c r="A533" s="120"/>
      <c r="B533" s="120"/>
      <c r="C533" s="120"/>
      <c r="D533" s="162"/>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spans="1:46" ht="15.75" customHeight="1">
      <c r="A534" s="120"/>
      <c r="B534" s="120"/>
      <c r="C534" s="120"/>
      <c r="D534" s="162"/>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spans="1:46" ht="15.75" customHeight="1">
      <c r="A535" s="120"/>
      <c r="B535" s="120"/>
      <c r="C535" s="120"/>
      <c r="D535" s="162"/>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spans="1:46" ht="15.75" customHeight="1">
      <c r="A536" s="120"/>
      <c r="B536" s="120"/>
      <c r="C536" s="120"/>
      <c r="D536" s="162"/>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spans="1:46" ht="15.75" customHeight="1">
      <c r="A537" s="120"/>
      <c r="B537" s="120"/>
      <c r="C537" s="120"/>
      <c r="D537" s="162"/>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spans="1:46" ht="15.75" customHeight="1">
      <c r="A538" s="120"/>
      <c r="B538" s="120"/>
      <c r="C538" s="120"/>
      <c r="D538" s="162"/>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spans="1:46" ht="15.75" customHeight="1">
      <c r="A539" s="120"/>
      <c r="B539" s="120"/>
      <c r="C539" s="120"/>
      <c r="D539" s="162"/>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spans="1:46" ht="15.75" customHeight="1">
      <c r="A540" s="120"/>
      <c r="B540" s="120"/>
      <c r="C540" s="120"/>
      <c r="D540" s="162"/>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spans="1:46" ht="15.75" customHeight="1">
      <c r="A541" s="120"/>
      <c r="B541" s="120"/>
      <c r="C541" s="120"/>
      <c r="D541" s="162"/>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spans="1:46" ht="15.75" customHeight="1">
      <c r="A542" s="120"/>
      <c r="B542" s="120"/>
      <c r="C542" s="120"/>
      <c r="D542" s="162"/>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spans="1:46" ht="15.75" customHeight="1">
      <c r="A543" s="120"/>
      <c r="B543" s="120"/>
      <c r="C543" s="120"/>
      <c r="D543" s="162"/>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spans="1:46" ht="15.75" customHeight="1">
      <c r="A544" s="120"/>
      <c r="B544" s="120"/>
      <c r="C544" s="120"/>
      <c r="D544" s="162"/>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spans="1:46" ht="15.75" customHeight="1">
      <c r="A545" s="120"/>
      <c r="B545" s="120"/>
      <c r="C545" s="120"/>
      <c r="D545" s="162"/>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spans="1:46" ht="15.75" customHeight="1">
      <c r="A546" s="120"/>
      <c r="B546" s="120"/>
      <c r="C546" s="120"/>
      <c r="D546" s="162"/>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spans="1:46" ht="15.75" customHeight="1">
      <c r="A547" s="120"/>
      <c r="B547" s="120"/>
      <c r="C547" s="120"/>
      <c r="D547" s="162"/>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spans="1:46" ht="15.75" customHeight="1">
      <c r="A548" s="120"/>
      <c r="B548" s="120"/>
      <c r="C548" s="120"/>
      <c r="D548" s="162"/>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spans="1:46" ht="15.75" customHeight="1">
      <c r="A549" s="120"/>
      <c r="B549" s="120"/>
      <c r="C549" s="120"/>
      <c r="D549" s="162"/>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spans="1:46" ht="15.75" customHeight="1">
      <c r="A550" s="120"/>
      <c r="B550" s="120"/>
      <c r="C550" s="120"/>
      <c r="D550" s="162"/>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spans="1:46" ht="15.75" customHeight="1">
      <c r="A551" s="120"/>
      <c r="B551" s="120"/>
      <c r="C551" s="120"/>
      <c r="D551" s="162"/>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spans="1:46" ht="15.75" customHeight="1">
      <c r="A552" s="120"/>
      <c r="B552" s="120"/>
      <c r="C552" s="120"/>
      <c r="D552" s="162"/>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spans="1:46" ht="15.75" customHeight="1">
      <c r="A553" s="120"/>
      <c r="B553" s="120"/>
      <c r="C553" s="120"/>
      <c r="D553" s="162"/>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spans="1:46" ht="15.75" customHeight="1">
      <c r="A554" s="120"/>
      <c r="B554" s="120"/>
      <c r="C554" s="120"/>
      <c r="D554" s="162"/>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spans="1:46" ht="15.75" customHeight="1">
      <c r="A555" s="120"/>
      <c r="B555" s="120"/>
      <c r="C555" s="120"/>
      <c r="D555" s="162"/>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spans="1:46" ht="15.75" customHeight="1">
      <c r="A556" s="120"/>
      <c r="B556" s="120"/>
      <c r="C556" s="120"/>
      <c r="D556" s="162"/>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spans="1:46" ht="15.75" customHeight="1">
      <c r="A557" s="120"/>
      <c r="B557" s="120"/>
      <c r="C557" s="120"/>
      <c r="D557" s="162"/>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spans="1:46" ht="15.75" customHeight="1">
      <c r="A558" s="120"/>
      <c r="B558" s="120"/>
      <c r="C558" s="120"/>
      <c r="D558" s="162"/>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spans="1:46" ht="15.75" customHeight="1">
      <c r="A559" s="120"/>
      <c r="B559" s="120"/>
      <c r="C559" s="120"/>
      <c r="D559" s="162"/>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spans="1:46" ht="15.75" customHeight="1">
      <c r="A560" s="120"/>
      <c r="B560" s="120"/>
      <c r="C560" s="120"/>
      <c r="D560" s="162"/>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spans="1:46" ht="15.75" customHeight="1">
      <c r="A561" s="120"/>
      <c r="B561" s="120"/>
      <c r="C561" s="120"/>
      <c r="D561" s="162"/>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spans="1:46" ht="15.75" customHeight="1">
      <c r="A562" s="120"/>
      <c r="B562" s="120"/>
      <c r="C562" s="120"/>
      <c r="D562" s="162"/>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spans="1:46" ht="15.75" customHeight="1">
      <c r="A563" s="120"/>
      <c r="B563" s="120"/>
      <c r="C563" s="120"/>
      <c r="D563" s="162"/>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spans="1:46" ht="15.75" customHeight="1">
      <c r="A564" s="120"/>
      <c r="B564" s="120"/>
      <c r="C564" s="120"/>
      <c r="D564" s="162"/>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spans="1:46" ht="15.75" customHeight="1">
      <c r="A565" s="120"/>
      <c r="B565" s="120"/>
      <c r="C565" s="120"/>
      <c r="D565" s="162"/>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spans="1:46" ht="15.75" customHeight="1">
      <c r="A566" s="120"/>
      <c r="B566" s="120"/>
      <c r="C566" s="120"/>
      <c r="D566" s="162"/>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spans="1:46" ht="15.75" customHeight="1">
      <c r="A567" s="120"/>
      <c r="B567" s="120"/>
      <c r="C567" s="120"/>
      <c r="D567" s="162"/>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spans="1:46" ht="15.75" customHeight="1">
      <c r="A568" s="120"/>
      <c r="B568" s="120"/>
      <c r="C568" s="120"/>
      <c r="D568" s="162"/>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spans="1:46" ht="15.75" customHeight="1">
      <c r="A569" s="120"/>
      <c r="B569" s="120"/>
      <c r="C569" s="120"/>
      <c r="D569" s="162"/>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spans="1:46" ht="15.75" customHeight="1">
      <c r="A570" s="120"/>
      <c r="B570" s="120"/>
      <c r="C570" s="120"/>
      <c r="D570" s="162"/>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spans="1:46" ht="15.75" customHeight="1">
      <c r="A571" s="120"/>
      <c r="B571" s="120"/>
      <c r="C571" s="120"/>
      <c r="D571" s="162"/>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spans="1:46" ht="15.75" customHeight="1">
      <c r="A572" s="120"/>
      <c r="B572" s="120"/>
      <c r="C572" s="120"/>
      <c r="D572" s="162"/>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spans="1:46" ht="15.75" customHeight="1">
      <c r="A573" s="120"/>
      <c r="B573" s="120"/>
      <c r="C573" s="120"/>
      <c r="D573" s="162"/>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spans="1:46" ht="15.75" customHeight="1">
      <c r="A574" s="120"/>
      <c r="B574" s="120"/>
      <c r="C574" s="120"/>
      <c r="D574" s="162"/>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spans="1:46" ht="15.75" customHeight="1">
      <c r="A575" s="120"/>
      <c r="B575" s="120"/>
      <c r="C575" s="120"/>
      <c r="D575" s="162"/>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spans="1:46" ht="15.75" customHeight="1">
      <c r="A576" s="120"/>
      <c r="B576" s="120"/>
      <c r="C576" s="120"/>
      <c r="D576" s="162"/>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spans="1:46" ht="15.75" customHeight="1">
      <c r="A577" s="120"/>
      <c r="B577" s="120"/>
      <c r="C577" s="120"/>
      <c r="D577" s="162"/>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spans="1:46" ht="15.75" customHeight="1">
      <c r="A578" s="120"/>
      <c r="B578" s="120"/>
      <c r="C578" s="120"/>
      <c r="D578" s="162"/>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spans="1:46" ht="15.75" customHeight="1">
      <c r="A579" s="120"/>
      <c r="B579" s="120"/>
      <c r="C579" s="120"/>
      <c r="D579" s="162"/>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spans="1:46" ht="15.75" customHeight="1">
      <c r="A580" s="120"/>
      <c r="B580" s="120"/>
      <c r="C580" s="120"/>
      <c r="D580" s="162"/>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spans="1:46" ht="15.75" customHeight="1">
      <c r="A581" s="120"/>
      <c r="B581" s="120"/>
      <c r="C581" s="120"/>
      <c r="D581" s="162"/>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spans="1:46" ht="15.75" customHeight="1">
      <c r="A582" s="120"/>
      <c r="B582" s="120"/>
      <c r="C582" s="120"/>
      <c r="D582" s="162"/>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spans="1:46" ht="15.75" customHeight="1">
      <c r="A583" s="120"/>
      <c r="B583" s="120"/>
      <c r="C583" s="120"/>
      <c r="D583" s="162"/>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spans="1:46" ht="15.75" customHeight="1">
      <c r="A584" s="120"/>
      <c r="B584" s="120"/>
      <c r="C584" s="120"/>
      <c r="D584" s="162"/>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spans="1:46" ht="15.75" customHeight="1">
      <c r="A585" s="120"/>
      <c r="B585" s="120"/>
      <c r="C585" s="120"/>
      <c r="D585" s="162"/>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spans="1:46" ht="15.75" customHeight="1">
      <c r="A586" s="120"/>
      <c r="B586" s="120"/>
      <c r="C586" s="120"/>
      <c r="D586" s="162"/>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spans="1:46" ht="15.75" customHeight="1">
      <c r="A587" s="120"/>
      <c r="B587" s="120"/>
      <c r="C587" s="120"/>
      <c r="D587" s="162"/>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spans="1:46" ht="15.75" customHeight="1">
      <c r="A588" s="120"/>
      <c r="B588" s="120"/>
      <c r="C588" s="120"/>
      <c r="D588" s="162"/>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spans="1:46" ht="15.75" customHeight="1">
      <c r="A589" s="120"/>
      <c r="B589" s="120"/>
      <c r="C589" s="120"/>
      <c r="D589" s="162"/>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spans="1:46" ht="15.75" customHeight="1">
      <c r="A590" s="120"/>
      <c r="B590" s="120"/>
      <c r="C590" s="120"/>
      <c r="D590" s="162"/>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spans="1:46" ht="15.75" customHeight="1">
      <c r="A591" s="120"/>
      <c r="B591" s="120"/>
      <c r="C591" s="120"/>
      <c r="D591" s="162"/>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spans="1:46" ht="15.75" customHeight="1">
      <c r="A592" s="120"/>
      <c r="B592" s="120"/>
      <c r="C592" s="120"/>
      <c r="D592" s="162"/>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spans="1:46" ht="15.75" customHeight="1">
      <c r="A593" s="120"/>
      <c r="B593" s="120"/>
      <c r="C593" s="120"/>
      <c r="D593" s="162"/>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spans="1:46" ht="15.75" customHeight="1">
      <c r="A594" s="120"/>
      <c r="B594" s="120"/>
      <c r="C594" s="120"/>
      <c r="D594" s="162"/>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spans="1:46" ht="15.75" customHeight="1">
      <c r="A595" s="120"/>
      <c r="B595" s="120"/>
      <c r="C595" s="120"/>
      <c r="D595" s="162"/>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spans="1:46" ht="15.75" customHeight="1">
      <c r="A596" s="120"/>
      <c r="B596" s="120"/>
      <c r="C596" s="120"/>
      <c r="D596" s="162"/>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spans="1:46" ht="15.75" customHeight="1">
      <c r="A597" s="120"/>
      <c r="B597" s="120"/>
      <c r="C597" s="120"/>
      <c r="D597" s="162"/>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spans="1:46" ht="15.75" customHeight="1">
      <c r="A598" s="120"/>
      <c r="B598" s="120"/>
      <c r="C598" s="120"/>
      <c r="D598" s="162"/>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spans="1:46" ht="15.75" customHeight="1">
      <c r="A599" s="120"/>
      <c r="B599" s="120"/>
      <c r="C599" s="120"/>
      <c r="D599" s="162"/>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spans="1:46" ht="15.75" customHeight="1">
      <c r="A600" s="120"/>
      <c r="B600" s="120"/>
      <c r="C600" s="120"/>
      <c r="D600" s="162"/>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spans="1:46" ht="15.75" customHeight="1">
      <c r="A601" s="120"/>
      <c r="B601" s="120"/>
      <c r="C601" s="120"/>
      <c r="D601" s="162"/>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spans="1:46" ht="15.75" customHeight="1">
      <c r="A602" s="120"/>
      <c r="B602" s="120"/>
      <c r="C602" s="120"/>
      <c r="D602" s="162"/>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spans="1:46" ht="15.75" customHeight="1">
      <c r="A603" s="120"/>
      <c r="B603" s="120"/>
      <c r="C603" s="120"/>
      <c r="D603" s="162"/>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spans="1:46" ht="15.75" customHeight="1">
      <c r="A604" s="120"/>
      <c r="B604" s="120"/>
      <c r="C604" s="120"/>
      <c r="D604" s="162"/>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spans="1:46" ht="15.75" customHeight="1">
      <c r="A605" s="120"/>
      <c r="B605" s="120"/>
      <c r="C605" s="120"/>
      <c r="D605" s="162"/>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spans="1:46" ht="15.75" customHeight="1">
      <c r="A606" s="120"/>
      <c r="B606" s="120"/>
      <c r="C606" s="120"/>
      <c r="D606" s="162"/>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spans="1:46" ht="15.75" customHeight="1">
      <c r="A607" s="120"/>
      <c r="B607" s="120"/>
      <c r="C607" s="120"/>
      <c r="D607" s="162"/>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spans="1:46" ht="15.75" customHeight="1">
      <c r="A608" s="120"/>
      <c r="B608" s="120"/>
      <c r="C608" s="120"/>
      <c r="D608" s="162"/>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spans="1:46" ht="15.75" customHeight="1">
      <c r="A609" s="120"/>
      <c r="B609" s="120"/>
      <c r="C609" s="120"/>
      <c r="D609" s="162"/>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spans="1:46" ht="15.75" customHeight="1">
      <c r="A610" s="120"/>
      <c r="B610" s="120"/>
      <c r="C610" s="120"/>
      <c r="D610" s="162"/>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spans="1:46" ht="15.75" customHeight="1">
      <c r="A611" s="120"/>
      <c r="B611" s="120"/>
      <c r="C611" s="120"/>
      <c r="D611" s="162"/>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spans="1:46" ht="15.75" customHeight="1">
      <c r="A612" s="120"/>
      <c r="B612" s="120"/>
      <c r="C612" s="120"/>
      <c r="D612" s="162"/>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spans="1:46" ht="15.75" customHeight="1">
      <c r="A613" s="120"/>
      <c r="B613" s="120"/>
      <c r="C613" s="120"/>
      <c r="D613" s="162"/>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spans="1:46" ht="15.75" customHeight="1">
      <c r="A614" s="120"/>
      <c r="B614" s="120"/>
      <c r="C614" s="120"/>
      <c r="D614" s="162"/>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spans="1:46" ht="15.75" customHeight="1">
      <c r="A615" s="120"/>
      <c r="B615" s="120"/>
      <c r="C615" s="120"/>
      <c r="D615" s="162"/>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spans="1:46" ht="15.75" customHeight="1">
      <c r="A616" s="120"/>
      <c r="B616" s="120"/>
      <c r="C616" s="120"/>
      <c r="D616" s="162"/>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spans="1:46" ht="15.75" customHeight="1">
      <c r="A617" s="120"/>
      <c r="B617" s="120"/>
      <c r="C617" s="120"/>
      <c r="D617" s="162"/>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spans="1:46" ht="15.75" customHeight="1">
      <c r="A618" s="120"/>
      <c r="B618" s="120"/>
      <c r="C618" s="120"/>
      <c r="D618" s="162"/>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spans="1:46" ht="15.75" customHeight="1">
      <c r="A619" s="120"/>
      <c r="B619" s="120"/>
      <c r="C619" s="120"/>
      <c r="D619" s="162"/>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spans="1:46" ht="15.75" customHeight="1">
      <c r="A620" s="120"/>
      <c r="B620" s="120"/>
      <c r="C620" s="120"/>
      <c r="D620" s="162"/>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spans="1:46" ht="15.75" customHeight="1">
      <c r="A621" s="120"/>
      <c r="B621" s="120"/>
      <c r="C621" s="120"/>
      <c r="D621" s="162"/>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spans="1:46" ht="15.75" customHeight="1">
      <c r="A622" s="120"/>
      <c r="B622" s="120"/>
      <c r="C622" s="120"/>
      <c r="D622" s="162"/>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spans="1:46" ht="15.75" customHeight="1">
      <c r="A623" s="120"/>
      <c r="B623" s="120"/>
      <c r="C623" s="120"/>
      <c r="D623" s="162"/>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spans="1:46" ht="15.75" customHeight="1">
      <c r="A624" s="120"/>
      <c r="B624" s="120"/>
      <c r="C624" s="120"/>
      <c r="D624" s="162"/>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spans="1:46" ht="15.75" customHeight="1">
      <c r="A625" s="120"/>
      <c r="B625" s="120"/>
      <c r="C625" s="120"/>
      <c r="D625" s="162"/>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spans="1:46" ht="15.75" customHeight="1">
      <c r="A626" s="120"/>
      <c r="B626" s="120"/>
      <c r="C626" s="120"/>
      <c r="D626" s="162"/>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spans="1:46" ht="15.75" customHeight="1">
      <c r="A627" s="120"/>
      <c r="B627" s="120"/>
      <c r="C627" s="120"/>
      <c r="D627" s="162"/>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spans="1:46" ht="15.75" customHeight="1">
      <c r="A628" s="120"/>
      <c r="B628" s="120"/>
      <c r="C628" s="120"/>
      <c r="D628" s="162"/>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spans="1:46" ht="15.75" customHeight="1">
      <c r="A629" s="120"/>
      <c r="B629" s="120"/>
      <c r="C629" s="120"/>
      <c r="D629" s="162"/>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spans="1:46" ht="15.75" customHeight="1">
      <c r="A630" s="120"/>
      <c r="B630" s="120"/>
      <c r="C630" s="120"/>
      <c r="D630" s="162"/>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spans="1:46" ht="15.75" customHeight="1">
      <c r="A631" s="120"/>
      <c r="B631" s="120"/>
      <c r="C631" s="120"/>
      <c r="D631" s="162"/>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spans="1:46" ht="15.75" customHeight="1">
      <c r="A632" s="120"/>
      <c r="B632" s="120"/>
      <c r="C632" s="120"/>
      <c r="D632" s="162"/>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spans="1:46" ht="15.75" customHeight="1">
      <c r="A633" s="120"/>
      <c r="B633" s="120"/>
      <c r="C633" s="120"/>
      <c r="D633" s="162"/>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spans="1:46" ht="15.75" customHeight="1">
      <c r="A634" s="120"/>
      <c r="B634" s="120"/>
      <c r="C634" s="120"/>
      <c r="D634" s="162"/>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spans="1:46" ht="15.75" customHeight="1">
      <c r="A635" s="120"/>
      <c r="B635" s="120"/>
      <c r="C635" s="120"/>
      <c r="D635" s="162"/>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spans="1:46" ht="15.75" customHeight="1">
      <c r="A636" s="120"/>
      <c r="B636" s="120"/>
      <c r="C636" s="120"/>
      <c r="D636" s="162"/>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spans="1:46" ht="15.75" customHeight="1">
      <c r="A637" s="120"/>
      <c r="B637" s="120"/>
      <c r="C637" s="120"/>
      <c r="D637" s="162"/>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spans="1:46" ht="15.75" customHeight="1">
      <c r="A638" s="120"/>
      <c r="B638" s="120"/>
      <c r="C638" s="120"/>
      <c r="D638" s="162"/>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spans="1:46" ht="15.75" customHeight="1">
      <c r="A639" s="120"/>
      <c r="B639" s="120"/>
      <c r="C639" s="120"/>
      <c r="D639" s="162"/>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spans="1:46" ht="15.75" customHeight="1">
      <c r="A640" s="120"/>
      <c r="B640" s="120"/>
      <c r="C640" s="120"/>
      <c r="D640" s="162"/>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spans="1:46" ht="15.75" customHeight="1">
      <c r="A641" s="120"/>
      <c r="B641" s="120"/>
      <c r="C641" s="120"/>
      <c r="D641" s="162"/>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spans="1:46" ht="15.75" customHeight="1">
      <c r="A642" s="120"/>
      <c r="B642" s="120"/>
      <c r="C642" s="120"/>
      <c r="D642" s="162"/>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spans="1:46" ht="15.75" customHeight="1">
      <c r="A643" s="120"/>
      <c r="B643" s="120"/>
      <c r="C643" s="120"/>
      <c r="D643" s="162"/>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spans="1:46" ht="15.75" customHeight="1">
      <c r="A644" s="120"/>
      <c r="B644" s="120"/>
      <c r="C644" s="120"/>
      <c r="D644" s="162"/>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spans="1:46" ht="15.75" customHeight="1">
      <c r="A645" s="120"/>
      <c r="B645" s="120"/>
      <c r="C645" s="120"/>
      <c r="D645" s="162"/>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spans="1:46" ht="15.75" customHeight="1">
      <c r="A646" s="120"/>
      <c r="B646" s="120"/>
      <c r="C646" s="120"/>
      <c r="D646" s="162"/>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spans="1:46" ht="15.75" customHeight="1">
      <c r="A647" s="120"/>
      <c r="B647" s="120"/>
      <c r="C647" s="120"/>
      <c r="D647" s="162"/>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spans="1:46" ht="15.75" customHeight="1">
      <c r="A648" s="120"/>
      <c r="B648" s="120"/>
      <c r="C648" s="120"/>
      <c r="D648" s="162"/>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spans="1:46" ht="15.75" customHeight="1">
      <c r="A649" s="120"/>
      <c r="B649" s="120"/>
      <c r="C649" s="120"/>
      <c r="D649" s="162"/>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spans="1:46" ht="15.75" customHeight="1">
      <c r="A650" s="120"/>
      <c r="B650" s="120"/>
      <c r="C650" s="120"/>
      <c r="D650" s="162"/>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spans="1:46" ht="15.75" customHeight="1">
      <c r="A651" s="120"/>
      <c r="B651" s="120"/>
      <c r="C651" s="120"/>
      <c r="D651" s="162"/>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spans="1:46" ht="15.75" customHeight="1">
      <c r="A652" s="120"/>
      <c r="B652" s="120"/>
      <c r="C652" s="120"/>
      <c r="D652" s="162"/>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spans="1:46" ht="15.75" customHeight="1">
      <c r="A653" s="120"/>
      <c r="B653" s="120"/>
      <c r="C653" s="120"/>
      <c r="D653" s="162"/>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spans="1:46" ht="15.75" customHeight="1">
      <c r="A654" s="120"/>
      <c r="B654" s="120"/>
      <c r="C654" s="120"/>
      <c r="D654" s="162"/>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spans="1:46" ht="15.75" customHeight="1">
      <c r="A655" s="120"/>
      <c r="B655" s="120"/>
      <c r="C655" s="120"/>
      <c r="D655" s="162"/>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spans="1:46" ht="15.75" customHeight="1">
      <c r="A656" s="120"/>
      <c r="B656" s="120"/>
      <c r="C656" s="120"/>
      <c r="D656" s="162"/>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spans="1:46" ht="15.75" customHeight="1">
      <c r="A657" s="120"/>
      <c r="B657" s="120"/>
      <c r="C657" s="120"/>
      <c r="D657" s="162"/>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spans="1:46" ht="15.75" customHeight="1">
      <c r="A658" s="120"/>
      <c r="B658" s="120"/>
      <c r="C658" s="120"/>
      <c r="D658" s="162"/>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spans="1:46" ht="15.75" customHeight="1">
      <c r="A659" s="120"/>
      <c r="B659" s="120"/>
      <c r="C659" s="120"/>
      <c r="D659" s="162"/>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spans="1:46" ht="15.75" customHeight="1">
      <c r="A660" s="120"/>
      <c r="B660" s="120"/>
      <c r="C660" s="120"/>
      <c r="D660" s="162"/>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spans="1:46" ht="15.75" customHeight="1">
      <c r="A661" s="120"/>
      <c r="B661" s="120"/>
      <c r="C661" s="120"/>
      <c r="D661" s="162"/>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spans="1:46" ht="15.75" customHeight="1">
      <c r="A662" s="120"/>
      <c r="B662" s="120"/>
      <c r="C662" s="120"/>
      <c r="D662" s="162"/>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spans="1:46" ht="15.75" customHeight="1">
      <c r="A663" s="120"/>
      <c r="B663" s="120"/>
      <c r="C663" s="120"/>
      <c r="D663" s="162"/>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spans="1:46" ht="15.75" customHeight="1">
      <c r="A664" s="120"/>
      <c r="B664" s="120"/>
      <c r="C664" s="120"/>
      <c r="D664" s="162"/>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spans="1:46" ht="15.75" customHeight="1">
      <c r="A665" s="120"/>
      <c r="B665" s="120"/>
      <c r="C665" s="120"/>
      <c r="D665" s="162"/>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spans="1:46" ht="15.75" customHeight="1">
      <c r="A666" s="120"/>
      <c r="B666" s="120"/>
      <c r="C666" s="120"/>
      <c r="D666" s="162"/>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spans="1:46" ht="15.75" customHeight="1">
      <c r="A667" s="120"/>
      <c r="B667" s="120"/>
      <c r="C667" s="120"/>
      <c r="D667" s="162"/>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spans="1:46" ht="15.75" customHeight="1">
      <c r="A668" s="120"/>
      <c r="B668" s="120"/>
      <c r="C668" s="120"/>
      <c r="D668" s="162"/>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spans="1:46" ht="15.75" customHeight="1">
      <c r="A669" s="120"/>
      <c r="B669" s="120"/>
      <c r="C669" s="120"/>
      <c r="D669" s="162"/>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spans="1:46" ht="15.75" customHeight="1">
      <c r="A670" s="120"/>
      <c r="B670" s="120"/>
      <c r="C670" s="120"/>
      <c r="D670" s="162"/>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spans="1:46" ht="15.75" customHeight="1">
      <c r="A671" s="120"/>
      <c r="B671" s="120"/>
      <c r="C671" s="120"/>
      <c r="D671" s="162"/>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spans="1:46" ht="15.75" customHeight="1">
      <c r="A672" s="120"/>
      <c r="B672" s="120"/>
      <c r="C672" s="120"/>
      <c r="D672" s="162"/>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spans="1:46" ht="15.75" customHeight="1">
      <c r="A673" s="120"/>
      <c r="B673" s="120"/>
      <c r="C673" s="120"/>
      <c r="D673" s="162"/>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spans="1:46" ht="15.75" customHeight="1">
      <c r="A674" s="120"/>
      <c r="B674" s="120"/>
      <c r="C674" s="120"/>
      <c r="D674" s="162"/>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spans="1:46" ht="15.75" customHeight="1">
      <c r="A675" s="120"/>
      <c r="B675" s="120"/>
      <c r="C675" s="120"/>
      <c r="D675" s="162"/>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spans="1:46" ht="15.75" customHeight="1">
      <c r="A676" s="120"/>
      <c r="B676" s="120"/>
      <c r="C676" s="120"/>
      <c r="D676" s="162"/>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spans="1:46" ht="15.75" customHeight="1">
      <c r="A677" s="120"/>
      <c r="B677" s="120"/>
      <c r="C677" s="120"/>
      <c r="D677" s="162"/>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spans="1:46" ht="15.75" customHeight="1">
      <c r="A678" s="120"/>
      <c r="B678" s="120"/>
      <c r="C678" s="120"/>
      <c r="D678" s="162"/>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spans="1:46" ht="15.75" customHeight="1">
      <c r="A679" s="120"/>
      <c r="B679" s="120"/>
      <c r="C679" s="120"/>
      <c r="D679" s="162"/>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spans="1:46" ht="15.75" customHeight="1">
      <c r="A680" s="120"/>
      <c r="B680" s="120"/>
      <c r="C680" s="120"/>
      <c r="D680" s="162"/>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spans="1:46" ht="15.75" customHeight="1">
      <c r="A681" s="120"/>
      <c r="B681" s="120"/>
      <c r="C681" s="120"/>
      <c r="D681" s="162"/>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spans="1:46" ht="15.75" customHeight="1">
      <c r="A682" s="120"/>
      <c r="B682" s="120"/>
      <c r="C682" s="120"/>
      <c r="D682" s="162"/>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spans="1:46" ht="15.75" customHeight="1">
      <c r="A683" s="120"/>
      <c r="B683" s="120"/>
      <c r="C683" s="120"/>
      <c r="D683" s="162"/>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spans="1:46" ht="15.75" customHeight="1">
      <c r="A684" s="120"/>
      <c r="B684" s="120"/>
      <c r="C684" s="120"/>
      <c r="D684" s="162"/>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spans="1:46" ht="15.75" customHeight="1">
      <c r="A685" s="120"/>
      <c r="B685" s="120"/>
      <c r="C685" s="120"/>
      <c r="D685" s="162"/>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spans="1:46" ht="15.75" customHeight="1">
      <c r="A686" s="120"/>
      <c r="B686" s="120"/>
      <c r="C686" s="120"/>
      <c r="D686" s="162"/>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spans="1:46" ht="15.75" customHeight="1">
      <c r="A687" s="120"/>
      <c r="B687" s="120"/>
      <c r="C687" s="120"/>
      <c r="D687" s="162"/>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spans="1:46" ht="15.75" customHeight="1">
      <c r="A688" s="120"/>
      <c r="B688" s="120"/>
      <c r="C688" s="120"/>
      <c r="D688" s="162"/>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spans="1:46" ht="15.75" customHeight="1">
      <c r="A689" s="120"/>
      <c r="B689" s="120"/>
      <c r="C689" s="120"/>
      <c r="D689" s="162"/>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spans="1:46" ht="15.75" customHeight="1">
      <c r="A690" s="120"/>
      <c r="B690" s="120"/>
      <c r="C690" s="120"/>
      <c r="D690" s="162"/>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spans="1:46" ht="15.75" customHeight="1">
      <c r="A691" s="120"/>
      <c r="B691" s="120"/>
      <c r="C691" s="120"/>
      <c r="D691" s="162"/>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spans="1:46" ht="15.75" customHeight="1">
      <c r="A692" s="120"/>
      <c r="B692" s="120"/>
      <c r="C692" s="120"/>
      <c r="D692" s="162"/>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spans="1:46" ht="15.75" customHeight="1">
      <c r="A693" s="120"/>
      <c r="B693" s="120"/>
      <c r="C693" s="120"/>
      <c r="D693" s="162"/>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spans="1:46" ht="15.75" customHeight="1">
      <c r="A694" s="120"/>
      <c r="B694" s="120"/>
      <c r="C694" s="120"/>
      <c r="D694" s="162"/>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spans="1:46" ht="15.75" customHeight="1">
      <c r="A695" s="120"/>
      <c r="B695" s="120"/>
      <c r="C695" s="120"/>
      <c r="D695" s="162"/>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spans="1:46" ht="15.75" customHeight="1">
      <c r="A696" s="120"/>
      <c r="B696" s="120"/>
      <c r="C696" s="120"/>
      <c r="D696" s="162"/>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spans="1:46" ht="15.75" customHeight="1">
      <c r="A697" s="120"/>
      <c r="B697" s="120"/>
      <c r="C697" s="120"/>
      <c r="D697" s="162"/>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spans="1:46" ht="15.75" customHeight="1">
      <c r="A698" s="120"/>
      <c r="B698" s="120"/>
      <c r="C698" s="120"/>
      <c r="D698" s="162"/>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spans="1:46" ht="15.75" customHeight="1">
      <c r="A699" s="120"/>
      <c r="B699" s="120"/>
      <c r="C699" s="120"/>
      <c r="D699" s="162"/>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spans="1:46" ht="15.75" customHeight="1">
      <c r="A700" s="120"/>
      <c r="B700" s="120"/>
      <c r="C700" s="120"/>
      <c r="D700" s="162"/>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spans="1:46" ht="15.75" customHeight="1">
      <c r="A701" s="120"/>
      <c r="B701" s="120"/>
      <c r="C701" s="120"/>
      <c r="D701" s="162"/>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spans="1:46" ht="15.75" customHeight="1">
      <c r="A702" s="120"/>
      <c r="B702" s="120"/>
      <c r="C702" s="120"/>
      <c r="D702" s="162"/>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spans="1:46" ht="15.75" customHeight="1">
      <c r="A703" s="120"/>
      <c r="B703" s="120"/>
      <c r="C703" s="120"/>
      <c r="D703" s="162"/>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spans="1:46" ht="15.75" customHeight="1">
      <c r="A704" s="120"/>
      <c r="B704" s="120"/>
      <c r="C704" s="120"/>
      <c r="D704" s="162"/>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spans="1:46" ht="15.75" customHeight="1">
      <c r="A705" s="120"/>
      <c r="B705" s="120"/>
      <c r="C705" s="120"/>
      <c r="D705" s="162"/>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spans="1:46" ht="15.75" customHeight="1">
      <c r="A706" s="120"/>
      <c r="B706" s="120"/>
      <c r="C706" s="120"/>
      <c r="D706" s="162"/>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spans="1:46" ht="15.75" customHeight="1">
      <c r="A707" s="120"/>
      <c r="B707" s="120"/>
      <c r="C707" s="120"/>
      <c r="D707" s="162"/>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spans="1:46" ht="15.75" customHeight="1">
      <c r="A708" s="120"/>
      <c r="B708" s="120"/>
      <c r="C708" s="120"/>
      <c r="D708" s="162"/>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spans="1:46" ht="15.75" customHeight="1">
      <c r="A709" s="120"/>
      <c r="B709" s="120"/>
      <c r="C709" s="120"/>
      <c r="D709" s="162"/>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spans="1:46" ht="15.75" customHeight="1">
      <c r="A710" s="120"/>
      <c r="B710" s="120"/>
      <c r="C710" s="120"/>
      <c r="D710" s="162"/>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spans="1:46" ht="15.75" customHeight="1">
      <c r="A711" s="120"/>
      <c r="B711" s="120"/>
      <c r="C711" s="120"/>
      <c r="D711" s="162"/>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spans="1:46" ht="15.75" customHeight="1">
      <c r="A712" s="120"/>
      <c r="B712" s="120"/>
      <c r="C712" s="120"/>
      <c r="D712" s="162"/>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spans="1:46" ht="15.75" customHeight="1">
      <c r="A713" s="120"/>
      <c r="B713" s="120"/>
      <c r="C713" s="120"/>
      <c r="D713" s="162"/>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spans="1:46" ht="15.75" customHeight="1">
      <c r="A714" s="120"/>
      <c r="B714" s="120"/>
      <c r="C714" s="120"/>
      <c r="D714" s="162"/>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spans="1:46" ht="15.75" customHeight="1">
      <c r="A715" s="120"/>
      <c r="B715" s="120"/>
      <c r="C715" s="120"/>
      <c r="D715" s="162"/>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spans="1:46" ht="15.75" customHeight="1">
      <c r="A716" s="120"/>
      <c r="B716" s="120"/>
      <c r="C716" s="120"/>
      <c r="D716" s="162"/>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spans="1:46" ht="15.75" customHeight="1">
      <c r="A717" s="120"/>
      <c r="B717" s="120"/>
      <c r="C717" s="120"/>
      <c r="D717" s="162"/>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spans="1:46" ht="15.75" customHeight="1">
      <c r="A718" s="120"/>
      <c r="B718" s="120"/>
      <c r="C718" s="120"/>
      <c r="D718" s="162"/>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spans="1:46" ht="15.75" customHeight="1">
      <c r="A719" s="120"/>
      <c r="B719" s="120"/>
      <c r="C719" s="120"/>
      <c r="D719" s="162"/>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spans="1:46" ht="15.75" customHeight="1">
      <c r="A720" s="120"/>
      <c r="B720" s="120"/>
      <c r="C720" s="120"/>
      <c r="D720" s="162"/>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spans="1:46" ht="15.75" customHeight="1">
      <c r="A721" s="120"/>
      <c r="B721" s="120"/>
      <c r="C721" s="120"/>
      <c r="D721" s="162"/>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spans="1:46" ht="15.75" customHeight="1">
      <c r="A722" s="120"/>
      <c r="B722" s="120"/>
      <c r="C722" s="120"/>
      <c r="D722" s="162"/>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spans="1:46" ht="15.75" customHeight="1">
      <c r="A723" s="120"/>
      <c r="B723" s="120"/>
      <c r="C723" s="120"/>
      <c r="D723" s="162"/>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spans="1:46" ht="15.75" customHeight="1">
      <c r="A724" s="120"/>
      <c r="B724" s="120"/>
      <c r="C724" s="120"/>
      <c r="D724" s="162"/>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spans="1:46" ht="15.75" customHeight="1">
      <c r="A725" s="120"/>
      <c r="B725" s="120"/>
      <c r="C725" s="120"/>
      <c r="D725" s="162"/>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spans="1:46" ht="15.75" customHeight="1">
      <c r="A726" s="120"/>
      <c r="B726" s="120"/>
      <c r="C726" s="120"/>
      <c r="D726" s="162"/>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spans="1:46" ht="15.75" customHeight="1">
      <c r="A727" s="120"/>
      <c r="B727" s="120"/>
      <c r="C727" s="120"/>
      <c r="D727" s="162"/>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spans="1:46" ht="15.75" customHeight="1">
      <c r="A728" s="120"/>
      <c r="B728" s="120"/>
      <c r="C728" s="120"/>
      <c r="D728" s="162"/>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spans="1:46" ht="15.75" customHeight="1">
      <c r="A729" s="120"/>
      <c r="B729" s="120"/>
      <c r="C729" s="120"/>
      <c r="D729" s="162"/>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spans="1:46" ht="15.75" customHeight="1">
      <c r="A730" s="120"/>
      <c r="B730" s="120"/>
      <c r="C730" s="120"/>
      <c r="D730" s="162"/>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spans="1:46" ht="15.75" customHeight="1">
      <c r="A731" s="120"/>
      <c r="B731" s="120"/>
      <c r="C731" s="120"/>
      <c r="D731" s="162"/>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spans="1:46" ht="15.75" customHeight="1">
      <c r="A732" s="120"/>
      <c r="B732" s="120"/>
      <c r="C732" s="120"/>
      <c r="D732" s="162"/>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spans="1:46" ht="15.75" customHeight="1">
      <c r="A733" s="120"/>
      <c r="B733" s="120"/>
      <c r="C733" s="120"/>
      <c r="D733" s="162"/>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spans="1:46" ht="15.75" customHeight="1">
      <c r="A734" s="120"/>
      <c r="B734" s="120"/>
      <c r="C734" s="120"/>
      <c r="D734" s="162"/>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spans="1:46" ht="15.75" customHeight="1">
      <c r="A735" s="120"/>
      <c r="B735" s="120"/>
      <c r="C735" s="120"/>
      <c r="D735" s="162"/>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spans="1:46" ht="15.75" customHeight="1">
      <c r="A736" s="120"/>
      <c r="B736" s="120"/>
      <c r="C736" s="120"/>
      <c r="D736" s="162"/>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spans="1:46" ht="15.75" customHeight="1">
      <c r="A737" s="120"/>
      <c r="B737" s="120"/>
      <c r="C737" s="120"/>
      <c r="D737" s="162"/>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spans="1:46" ht="15.75" customHeight="1">
      <c r="A738" s="120"/>
      <c r="B738" s="120"/>
      <c r="C738" s="120"/>
      <c r="D738" s="162"/>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spans="1:46" ht="15.75" customHeight="1">
      <c r="A739" s="120"/>
      <c r="B739" s="120"/>
      <c r="C739" s="120"/>
      <c r="D739" s="162"/>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spans="1:46" ht="15.75" customHeight="1">
      <c r="A740" s="120"/>
      <c r="B740" s="120"/>
      <c r="C740" s="120"/>
      <c r="D740" s="162"/>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spans="1:46" ht="15.75" customHeight="1">
      <c r="A741" s="120"/>
      <c r="B741" s="120"/>
      <c r="C741" s="120"/>
      <c r="D741" s="162"/>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spans="1:46" ht="15.75" customHeight="1">
      <c r="A742" s="120"/>
      <c r="B742" s="120"/>
      <c r="C742" s="120"/>
      <c r="D742" s="162"/>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spans="1:46" ht="15.75" customHeight="1">
      <c r="A743" s="120"/>
      <c r="B743" s="120"/>
      <c r="C743" s="120"/>
      <c r="D743" s="162"/>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spans="1:46" ht="15.75" customHeight="1">
      <c r="A744" s="120"/>
      <c r="B744" s="120"/>
      <c r="C744" s="120"/>
      <c r="D744" s="162"/>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spans="1:46" ht="15.75" customHeight="1">
      <c r="A745" s="120"/>
      <c r="B745" s="120"/>
      <c r="C745" s="120"/>
      <c r="D745" s="162"/>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spans="1:46" ht="15.75" customHeight="1">
      <c r="A746" s="120"/>
      <c r="B746" s="120"/>
      <c r="C746" s="120"/>
      <c r="D746" s="162"/>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spans="1:46" ht="15.75" customHeight="1">
      <c r="A747" s="120"/>
      <c r="B747" s="120"/>
      <c r="C747" s="120"/>
      <c r="D747" s="162"/>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spans="1:46" ht="15.75" customHeight="1">
      <c r="A748" s="120"/>
      <c r="B748" s="120"/>
      <c r="C748" s="120"/>
      <c r="D748" s="162"/>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spans="1:46" ht="15.75" customHeight="1">
      <c r="A749" s="120"/>
      <c r="B749" s="120"/>
      <c r="C749" s="120"/>
      <c r="D749" s="162"/>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spans="1:46" ht="15.75" customHeight="1">
      <c r="A750" s="120"/>
      <c r="B750" s="120"/>
      <c r="C750" s="120"/>
      <c r="D750" s="162"/>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spans="1:46" ht="15.75" customHeight="1">
      <c r="A751" s="120"/>
      <c r="B751" s="120"/>
      <c r="C751" s="120"/>
      <c r="D751" s="162"/>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spans="1:46" ht="15.75" customHeight="1">
      <c r="A752" s="120"/>
      <c r="B752" s="120"/>
      <c r="C752" s="120"/>
      <c r="D752" s="162"/>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spans="1:46" ht="15.75" customHeight="1">
      <c r="A753" s="120"/>
      <c r="B753" s="120"/>
      <c r="C753" s="120"/>
      <c r="D753" s="162"/>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spans="1:46" ht="15.75" customHeight="1">
      <c r="A754" s="120"/>
      <c r="B754" s="120"/>
      <c r="C754" s="120"/>
      <c r="D754" s="162"/>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spans="1:46" ht="15.75" customHeight="1">
      <c r="A755" s="120"/>
      <c r="B755" s="120"/>
      <c r="C755" s="120"/>
      <c r="D755" s="162"/>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spans="1:46" ht="15.75" customHeight="1">
      <c r="A756" s="120"/>
      <c r="B756" s="120"/>
      <c r="C756" s="120"/>
      <c r="D756" s="162"/>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spans="1:46" ht="15.75" customHeight="1">
      <c r="A757" s="120"/>
      <c r="B757" s="120"/>
      <c r="C757" s="120"/>
      <c r="D757" s="162"/>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spans="1:46" ht="15.75" customHeight="1">
      <c r="A758" s="120"/>
      <c r="B758" s="120"/>
      <c r="C758" s="120"/>
      <c r="D758" s="162"/>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spans="1:46" ht="15.75" customHeight="1">
      <c r="A759" s="120"/>
      <c r="B759" s="120"/>
      <c r="C759" s="120"/>
      <c r="D759" s="162"/>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spans="1:46" ht="15.75" customHeight="1">
      <c r="A760" s="120"/>
      <c r="B760" s="120"/>
      <c r="C760" s="120"/>
      <c r="D760" s="162"/>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spans="1:46" ht="15.75" customHeight="1">
      <c r="A761" s="120"/>
      <c r="B761" s="120"/>
      <c r="C761" s="120"/>
      <c r="D761" s="162"/>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spans="1:46" ht="15.75" customHeight="1">
      <c r="A762" s="120"/>
      <c r="B762" s="120"/>
      <c r="C762" s="120"/>
      <c r="D762" s="162"/>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spans="1:46" ht="15.75" customHeight="1">
      <c r="A763" s="120"/>
      <c r="B763" s="120"/>
      <c r="C763" s="120"/>
      <c r="D763" s="162"/>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spans="1:46" ht="15.75" customHeight="1">
      <c r="A764" s="120"/>
      <c r="B764" s="120"/>
      <c r="C764" s="120"/>
      <c r="D764" s="162"/>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spans="1:46" ht="15.75" customHeight="1">
      <c r="A765" s="120"/>
      <c r="B765" s="120"/>
      <c r="C765" s="120"/>
      <c r="D765" s="162"/>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spans="1:46" ht="15.75" customHeight="1">
      <c r="A766" s="120"/>
      <c r="B766" s="120"/>
      <c r="C766" s="120"/>
      <c r="D766" s="162"/>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spans="1:46" ht="15.75" customHeight="1">
      <c r="A767" s="120"/>
      <c r="B767" s="120"/>
      <c r="C767" s="120"/>
      <c r="D767" s="162"/>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spans="1:46" ht="15.75" customHeight="1">
      <c r="A768" s="120"/>
      <c r="B768" s="120"/>
      <c r="C768" s="120"/>
      <c r="D768" s="162"/>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spans="1:46" ht="15.75" customHeight="1">
      <c r="A769" s="120"/>
      <c r="B769" s="120"/>
      <c r="C769" s="120"/>
      <c r="D769" s="162"/>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spans="1:46" ht="15.75" customHeight="1">
      <c r="A770" s="120"/>
      <c r="B770" s="120"/>
      <c r="C770" s="120"/>
      <c r="D770" s="162"/>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spans="1:46" ht="15.75" customHeight="1">
      <c r="A771" s="120"/>
      <c r="B771" s="120"/>
      <c r="C771" s="120"/>
      <c r="D771" s="162"/>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spans="1:46" ht="15.75" customHeight="1">
      <c r="A772" s="120"/>
      <c r="B772" s="120"/>
      <c r="C772" s="120"/>
      <c r="D772" s="162"/>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spans="1:46" ht="15.75" customHeight="1">
      <c r="A773" s="120"/>
      <c r="B773" s="120"/>
      <c r="C773" s="120"/>
      <c r="D773" s="162"/>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spans="1:46" ht="15.75" customHeight="1">
      <c r="A774" s="120"/>
      <c r="B774" s="120"/>
      <c r="C774" s="120"/>
      <c r="D774" s="162"/>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spans="1:46" ht="15.75" customHeight="1">
      <c r="A775" s="120"/>
      <c r="B775" s="120"/>
      <c r="C775" s="120"/>
      <c r="D775" s="162"/>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spans="1:46" ht="15.75" customHeight="1">
      <c r="A776" s="120"/>
      <c r="B776" s="120"/>
      <c r="C776" s="120"/>
      <c r="D776" s="162"/>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spans="1:46" ht="15.75" customHeight="1">
      <c r="A777" s="120"/>
      <c r="B777" s="120"/>
      <c r="C777" s="120"/>
      <c r="D777" s="162"/>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spans="1:46" ht="15.75" customHeight="1">
      <c r="A778" s="120"/>
      <c r="B778" s="120"/>
      <c r="C778" s="120"/>
      <c r="D778" s="162"/>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spans="1:46" ht="15.75" customHeight="1">
      <c r="A779" s="120"/>
      <c r="B779" s="120"/>
      <c r="C779" s="120"/>
      <c r="D779" s="162"/>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spans="1:46" ht="15.75" customHeight="1">
      <c r="A780" s="120"/>
      <c r="B780" s="120"/>
      <c r="C780" s="120"/>
      <c r="D780" s="162"/>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spans="1:46" ht="15.75" customHeight="1">
      <c r="A781" s="120"/>
      <c r="B781" s="120"/>
      <c r="C781" s="120"/>
      <c r="D781" s="162"/>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spans="1:46" ht="15.75" customHeight="1">
      <c r="A782" s="120"/>
      <c r="B782" s="120"/>
      <c r="C782" s="120"/>
      <c r="D782" s="162"/>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spans="1:46" ht="15.75" customHeight="1">
      <c r="A783" s="120"/>
      <c r="B783" s="120"/>
      <c r="C783" s="120"/>
      <c r="D783" s="162"/>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spans="1:46" ht="15.75" customHeight="1">
      <c r="A784" s="120"/>
      <c r="B784" s="120"/>
      <c r="C784" s="120"/>
      <c r="D784" s="162"/>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spans="1:46" ht="15.75" customHeight="1">
      <c r="A785" s="120"/>
      <c r="B785" s="120"/>
      <c r="C785" s="120"/>
      <c r="D785" s="162"/>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spans="1:46" ht="15.75" customHeight="1">
      <c r="A786" s="120"/>
      <c r="B786" s="120"/>
      <c r="C786" s="120"/>
      <c r="D786" s="162"/>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spans="1:46" ht="15.75" customHeight="1">
      <c r="A787" s="120"/>
      <c r="B787" s="120"/>
      <c r="C787" s="120"/>
      <c r="D787" s="162"/>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spans="1:46" ht="15.75" customHeight="1">
      <c r="A788" s="120"/>
      <c r="B788" s="120"/>
      <c r="C788" s="120"/>
      <c r="D788" s="162"/>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spans="1:46" ht="15.75" customHeight="1">
      <c r="A789" s="120"/>
      <c r="B789" s="120"/>
      <c r="C789" s="120"/>
      <c r="D789" s="162"/>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spans="1:46" ht="15.75" customHeight="1">
      <c r="A790" s="120"/>
      <c r="B790" s="120"/>
      <c r="C790" s="120"/>
      <c r="D790" s="162"/>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spans="1:46" ht="15.75" customHeight="1">
      <c r="A791" s="120"/>
      <c r="B791" s="120"/>
      <c r="C791" s="120"/>
      <c r="D791" s="162"/>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spans="1:46" ht="15.75" customHeight="1">
      <c r="A792" s="120"/>
      <c r="B792" s="120"/>
      <c r="C792" s="120"/>
      <c r="D792" s="162"/>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spans="1:46" ht="15.75" customHeight="1">
      <c r="A793" s="120"/>
      <c r="B793" s="120"/>
      <c r="C793" s="120"/>
      <c r="D793" s="162"/>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spans="1:46" ht="15.75" customHeight="1">
      <c r="A794" s="120"/>
      <c r="B794" s="120"/>
      <c r="C794" s="120"/>
      <c r="D794" s="162"/>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spans="1:46" ht="15.75" customHeight="1">
      <c r="A795" s="120"/>
      <c r="B795" s="120"/>
      <c r="C795" s="120"/>
      <c r="D795" s="162"/>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spans="1:46" ht="15.75" customHeight="1">
      <c r="A796" s="120"/>
      <c r="B796" s="120"/>
      <c r="C796" s="120"/>
      <c r="D796" s="162"/>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spans="1:46" ht="15.75" customHeight="1">
      <c r="A797" s="120"/>
      <c r="B797" s="120"/>
      <c r="C797" s="120"/>
      <c r="D797" s="162"/>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spans="1:46" ht="15.75" customHeight="1">
      <c r="A798" s="120"/>
      <c r="B798" s="120"/>
      <c r="C798" s="120"/>
      <c r="D798" s="162"/>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spans="1:46" ht="15.75" customHeight="1">
      <c r="A799" s="120"/>
      <c r="B799" s="120"/>
      <c r="C799" s="120"/>
      <c r="D799" s="162"/>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spans="1:46" ht="15.75" customHeight="1">
      <c r="A800" s="120"/>
      <c r="B800" s="120"/>
      <c r="C800" s="120"/>
      <c r="D800" s="162"/>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spans="1:46" ht="15.75" customHeight="1">
      <c r="A801" s="120"/>
      <c r="B801" s="120"/>
      <c r="C801" s="120"/>
      <c r="D801" s="162"/>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spans="1:46" ht="15.75" customHeight="1">
      <c r="A802" s="120"/>
      <c r="B802" s="120"/>
      <c r="C802" s="120"/>
      <c r="D802" s="162"/>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spans="1:46" ht="15.75" customHeight="1">
      <c r="A803" s="120"/>
      <c r="B803" s="120"/>
      <c r="C803" s="120"/>
      <c r="D803" s="162"/>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spans="1:46" ht="15.75" customHeight="1">
      <c r="A804" s="120"/>
      <c r="B804" s="120"/>
      <c r="C804" s="120"/>
      <c r="D804" s="162"/>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spans="1:46" ht="15.75" customHeight="1">
      <c r="A805" s="120"/>
      <c r="B805" s="120"/>
      <c r="C805" s="120"/>
      <c r="D805" s="162"/>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spans="1:46" ht="15.75" customHeight="1">
      <c r="A806" s="120"/>
      <c r="B806" s="120"/>
      <c r="C806" s="120"/>
      <c r="D806" s="162"/>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spans="1:46" ht="15.75" customHeight="1">
      <c r="A807" s="120"/>
      <c r="B807" s="120"/>
      <c r="C807" s="120"/>
      <c r="D807" s="162"/>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spans="1:46" ht="15.75" customHeight="1">
      <c r="A808" s="120"/>
      <c r="B808" s="120"/>
      <c r="C808" s="120"/>
      <c r="D808" s="162"/>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spans="1:46" ht="15.75" customHeight="1">
      <c r="A809" s="120"/>
      <c r="B809" s="120"/>
      <c r="C809" s="120"/>
      <c r="D809" s="162"/>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spans="1:46" ht="15.75" customHeight="1">
      <c r="A810" s="120"/>
      <c r="B810" s="120"/>
      <c r="C810" s="120"/>
      <c r="D810" s="162"/>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spans="1:46" ht="15.75" customHeight="1">
      <c r="A811" s="120"/>
      <c r="B811" s="120"/>
      <c r="C811" s="120"/>
      <c r="D811" s="162"/>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spans="1:46" ht="15.75" customHeight="1">
      <c r="A812" s="120"/>
      <c r="B812" s="120"/>
      <c r="C812" s="120"/>
      <c r="D812" s="162"/>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spans="1:46" ht="15.75" customHeight="1">
      <c r="A813" s="120"/>
      <c r="B813" s="120"/>
      <c r="C813" s="120"/>
      <c r="D813" s="162"/>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spans="1:46" ht="15.75" customHeight="1">
      <c r="A814" s="120"/>
      <c r="B814" s="120"/>
      <c r="C814" s="120"/>
      <c r="D814" s="162"/>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spans="1:46" ht="15.75" customHeight="1">
      <c r="A815" s="120"/>
      <c r="B815" s="120"/>
      <c r="C815" s="120"/>
      <c r="D815" s="162"/>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spans="1:46" ht="15.75" customHeight="1">
      <c r="A816" s="120"/>
      <c r="B816" s="120"/>
      <c r="C816" s="120"/>
      <c r="D816" s="162"/>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spans="1:46" ht="15.75" customHeight="1">
      <c r="A817" s="120"/>
      <c r="B817" s="120"/>
      <c r="C817" s="120"/>
      <c r="D817" s="162"/>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spans="1:46" ht="15.75" customHeight="1">
      <c r="A818" s="120"/>
      <c r="B818" s="120"/>
      <c r="C818" s="120"/>
      <c r="D818" s="162"/>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spans="1:46" ht="15.75" customHeight="1">
      <c r="A819" s="120"/>
      <c r="B819" s="120"/>
      <c r="C819" s="120"/>
      <c r="D819" s="162"/>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spans="1:46" ht="15.75" customHeight="1">
      <c r="A820" s="120"/>
      <c r="B820" s="120"/>
      <c r="C820" s="120"/>
      <c r="D820" s="162"/>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spans="1:46" ht="15.75" customHeight="1">
      <c r="A821" s="120"/>
      <c r="B821" s="120"/>
      <c r="C821" s="120"/>
      <c r="D821" s="162"/>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spans="1:46" ht="15.75" customHeight="1">
      <c r="A822" s="120"/>
      <c r="B822" s="120"/>
      <c r="C822" s="120"/>
      <c r="D822" s="162"/>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spans="1:46" ht="15.75" customHeight="1">
      <c r="A823" s="120"/>
      <c r="B823" s="120"/>
      <c r="C823" s="120"/>
      <c r="D823" s="162"/>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spans="1:46" ht="15.75" customHeight="1">
      <c r="A824" s="120"/>
      <c r="B824" s="120"/>
      <c r="C824" s="120"/>
      <c r="D824" s="162"/>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spans="1:46" ht="15.75" customHeight="1">
      <c r="A825" s="120"/>
      <c r="B825" s="120"/>
      <c r="C825" s="120"/>
      <c r="D825" s="162"/>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spans="1:46" ht="15.75" customHeight="1">
      <c r="A826" s="120"/>
      <c r="B826" s="120"/>
      <c r="C826" s="120"/>
      <c r="D826" s="162"/>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spans="1:46" ht="15.75" customHeight="1">
      <c r="A827" s="120"/>
      <c r="B827" s="120"/>
      <c r="C827" s="120"/>
      <c r="D827" s="162"/>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spans="1:46" ht="15.75" customHeight="1">
      <c r="A828" s="120"/>
      <c r="B828" s="120"/>
      <c r="C828" s="120"/>
      <c r="D828" s="162"/>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spans="1:46" ht="15.75" customHeight="1">
      <c r="A829" s="120"/>
      <c r="B829" s="120"/>
      <c r="C829" s="120"/>
      <c r="D829" s="162"/>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spans="1:46" ht="15.75" customHeight="1">
      <c r="A830" s="120"/>
      <c r="B830" s="120"/>
      <c r="C830" s="120"/>
      <c r="D830" s="162"/>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spans="1:46" ht="15.75" customHeight="1">
      <c r="A831" s="120"/>
      <c r="B831" s="120"/>
      <c r="C831" s="120"/>
      <c r="D831" s="162"/>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spans="1:46" ht="15.75" customHeight="1">
      <c r="A832" s="120"/>
      <c r="B832" s="120"/>
      <c r="C832" s="120"/>
      <c r="D832" s="162"/>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spans="1:46" ht="15.75" customHeight="1">
      <c r="A833" s="120"/>
      <c r="B833" s="120"/>
      <c r="C833" s="120"/>
      <c r="D833" s="162"/>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spans="1:46" ht="15.75" customHeight="1">
      <c r="A834" s="120"/>
      <c r="B834" s="120"/>
      <c r="C834" s="120"/>
      <c r="D834" s="162"/>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spans="1:46" ht="15.75" customHeight="1">
      <c r="A835" s="120"/>
      <c r="B835" s="120"/>
      <c r="C835" s="120"/>
      <c r="D835" s="162"/>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spans="1:46" ht="15.75" customHeight="1">
      <c r="A836" s="120"/>
      <c r="B836" s="120"/>
      <c r="C836" s="120"/>
      <c r="D836" s="162"/>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spans="1:46" ht="15.75" customHeight="1">
      <c r="A837" s="120"/>
      <c r="B837" s="120"/>
      <c r="C837" s="120"/>
      <c r="D837" s="162"/>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spans="1:46" ht="15.75" customHeight="1">
      <c r="A838" s="120"/>
      <c r="B838" s="120"/>
      <c r="C838" s="120"/>
      <c r="D838" s="162"/>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spans="1:46" ht="15.75" customHeight="1">
      <c r="A839" s="120"/>
      <c r="B839" s="120"/>
      <c r="C839" s="120"/>
      <c r="D839" s="162"/>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spans="1:46" ht="15.75" customHeight="1">
      <c r="A840" s="120"/>
      <c r="B840" s="120"/>
      <c r="C840" s="120"/>
      <c r="D840" s="162"/>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spans="1:46" ht="15.75" customHeight="1">
      <c r="A841" s="120"/>
      <c r="B841" s="120"/>
      <c r="C841" s="120"/>
      <c r="D841" s="162"/>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spans="1:46" ht="15.75" customHeight="1">
      <c r="A842" s="120"/>
      <c r="B842" s="120"/>
      <c r="C842" s="120"/>
      <c r="D842" s="162"/>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spans="1:46" ht="15.75" customHeight="1">
      <c r="A843" s="120"/>
      <c r="B843" s="120"/>
      <c r="C843" s="120"/>
      <c r="D843" s="162"/>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spans="1:46" ht="15.75" customHeight="1">
      <c r="A844" s="120"/>
      <c r="B844" s="120"/>
      <c r="C844" s="120"/>
      <c r="D844" s="162"/>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spans="1:46" ht="15.75" customHeight="1">
      <c r="A845" s="120"/>
      <c r="B845" s="120"/>
      <c r="C845" s="120"/>
      <c r="D845" s="162"/>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spans="1:46" ht="15.75" customHeight="1">
      <c r="A846" s="120"/>
      <c r="B846" s="120"/>
      <c r="C846" s="120"/>
      <c r="D846" s="162"/>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spans="1:46" ht="15.75" customHeight="1">
      <c r="A847" s="120"/>
      <c r="B847" s="120"/>
      <c r="C847" s="120"/>
      <c r="D847" s="162"/>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spans="1:46" ht="15.75" customHeight="1">
      <c r="A848" s="120"/>
      <c r="B848" s="120"/>
      <c r="C848" s="120"/>
      <c r="D848" s="162"/>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spans="1:46" ht="15.75" customHeight="1">
      <c r="A849" s="120"/>
      <c r="B849" s="120"/>
      <c r="C849" s="120"/>
      <c r="D849" s="162"/>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spans="1:46" ht="15.75" customHeight="1">
      <c r="A850" s="120"/>
      <c r="B850" s="120"/>
      <c r="C850" s="120"/>
      <c r="D850" s="162"/>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spans="1:46" ht="15.75" customHeight="1">
      <c r="A851" s="120"/>
      <c r="B851" s="120"/>
      <c r="C851" s="120"/>
      <c r="D851" s="162"/>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spans="1:46" ht="15.75" customHeight="1">
      <c r="A852" s="120"/>
      <c r="B852" s="120"/>
      <c r="C852" s="120"/>
      <c r="D852" s="162"/>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spans="1:46" ht="15.75" customHeight="1">
      <c r="A853" s="120"/>
      <c r="B853" s="120"/>
      <c r="C853" s="120"/>
      <c r="D853" s="162"/>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spans="1:46" ht="15.75" customHeight="1">
      <c r="A854" s="120"/>
      <c r="B854" s="120"/>
      <c r="C854" s="120"/>
      <c r="D854" s="162"/>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spans="1:46" ht="15.75" customHeight="1">
      <c r="A855" s="120"/>
      <c r="B855" s="120"/>
      <c r="C855" s="120"/>
      <c r="D855" s="162"/>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spans="1:46" ht="15.75" customHeight="1">
      <c r="A856" s="120"/>
      <c r="B856" s="120"/>
      <c r="C856" s="120"/>
      <c r="D856" s="162"/>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spans="1:46" ht="15.75" customHeight="1">
      <c r="A857" s="120"/>
      <c r="B857" s="120"/>
      <c r="C857" s="120"/>
      <c r="D857" s="162"/>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spans="1:46" ht="15.75" customHeight="1">
      <c r="A858" s="120"/>
      <c r="B858" s="120"/>
      <c r="C858" s="120"/>
      <c r="D858" s="162"/>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spans="1:46" ht="15.75" customHeight="1">
      <c r="A859" s="120"/>
      <c r="B859" s="120"/>
      <c r="C859" s="120"/>
      <c r="D859" s="162"/>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spans="1:46" ht="15.75" customHeight="1">
      <c r="A860" s="120"/>
      <c r="B860" s="120"/>
      <c r="C860" s="120"/>
      <c r="D860" s="162"/>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spans="1:46" ht="15.75" customHeight="1">
      <c r="A861" s="120"/>
      <c r="B861" s="120"/>
      <c r="C861" s="120"/>
      <c r="D861" s="162"/>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spans="1:46" ht="15.75" customHeight="1">
      <c r="A862" s="120"/>
      <c r="B862" s="120"/>
      <c r="C862" s="120"/>
      <c r="D862" s="162"/>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spans="1:46" ht="15.75" customHeight="1">
      <c r="A863" s="120"/>
      <c r="B863" s="120"/>
      <c r="C863" s="120"/>
      <c r="D863" s="162"/>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spans="1:46" ht="15.75" customHeight="1">
      <c r="A864" s="120"/>
      <c r="B864" s="120"/>
      <c r="C864" s="120"/>
      <c r="D864" s="162"/>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spans="1:46" ht="15.75" customHeight="1">
      <c r="A865" s="120"/>
      <c r="B865" s="120"/>
      <c r="C865" s="120"/>
      <c r="D865" s="162"/>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spans="1:46" ht="15.75" customHeight="1">
      <c r="A866" s="120"/>
      <c r="B866" s="120"/>
      <c r="C866" s="120"/>
      <c r="D866" s="162"/>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spans="1:46" ht="15.75" customHeight="1">
      <c r="A867" s="120"/>
      <c r="B867" s="120"/>
      <c r="C867" s="120"/>
      <c r="D867" s="162"/>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spans="1:46" ht="15.75" customHeight="1">
      <c r="A868" s="120"/>
      <c r="B868" s="120"/>
      <c r="C868" s="120"/>
      <c r="D868" s="162"/>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spans="1:46" ht="15.75" customHeight="1">
      <c r="A869" s="120"/>
      <c r="B869" s="120"/>
      <c r="C869" s="120"/>
      <c r="D869" s="162"/>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spans="1:46" ht="15.75" customHeight="1">
      <c r="A870" s="120"/>
      <c r="B870" s="120"/>
      <c r="C870" s="120"/>
      <c r="D870" s="162"/>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spans="1:46" ht="15.75" customHeight="1">
      <c r="A871" s="120"/>
      <c r="B871" s="120"/>
      <c r="C871" s="120"/>
      <c r="D871" s="162"/>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spans="1:46" ht="15.75" customHeight="1">
      <c r="A872" s="120"/>
      <c r="B872" s="120"/>
      <c r="C872" s="120"/>
      <c r="D872" s="162"/>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spans="1:46" ht="15.75" customHeight="1">
      <c r="A873" s="120"/>
      <c r="B873" s="120"/>
      <c r="C873" s="120"/>
      <c r="D873" s="162"/>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spans="1:46" ht="15.75" customHeight="1">
      <c r="A874" s="120"/>
      <c r="B874" s="120"/>
      <c r="C874" s="120"/>
      <c r="D874" s="162"/>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spans="1:46" ht="15.75" customHeight="1">
      <c r="A875" s="120"/>
      <c r="B875" s="120"/>
      <c r="C875" s="120"/>
      <c r="D875" s="162"/>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spans="1:46" ht="15.75" customHeight="1">
      <c r="A876" s="120"/>
      <c r="B876" s="120"/>
      <c r="C876" s="120"/>
      <c r="D876" s="162"/>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spans="1:46" ht="15.75" customHeight="1">
      <c r="A877" s="120"/>
      <c r="B877" s="120"/>
      <c r="C877" s="120"/>
      <c r="D877" s="162"/>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spans="1:46" ht="15.75" customHeight="1">
      <c r="A878" s="120"/>
      <c r="B878" s="120"/>
      <c r="C878" s="120"/>
      <c r="D878" s="162"/>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spans="1:46" ht="15.75" customHeight="1">
      <c r="A879" s="120"/>
      <c r="B879" s="120"/>
      <c r="C879" s="120"/>
      <c r="D879" s="162"/>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spans="1:46" ht="15.75" customHeight="1">
      <c r="A880" s="120"/>
      <c r="B880" s="120"/>
      <c r="C880" s="120"/>
      <c r="D880" s="162"/>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spans="1:46" ht="15.75" customHeight="1">
      <c r="A881" s="120"/>
      <c r="B881" s="120"/>
      <c r="C881" s="120"/>
      <c r="D881" s="162"/>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spans="1:46" ht="15.75" customHeight="1">
      <c r="A882" s="120"/>
      <c r="B882" s="120"/>
      <c r="C882" s="120"/>
      <c r="D882" s="162"/>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spans="1:46" ht="15.75" customHeight="1">
      <c r="A883" s="120"/>
      <c r="B883" s="120"/>
      <c r="C883" s="120"/>
      <c r="D883" s="162"/>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spans="1:46" ht="15.75" customHeight="1">
      <c r="A884" s="120"/>
      <c r="B884" s="120"/>
      <c r="C884" s="120"/>
      <c r="D884" s="162"/>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spans="1:46" ht="15.75" customHeight="1">
      <c r="A885" s="120"/>
      <c r="B885" s="120"/>
      <c r="C885" s="120"/>
      <c r="D885" s="162"/>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spans="1:46" ht="15.75" customHeight="1">
      <c r="A886" s="120"/>
      <c r="B886" s="120"/>
      <c r="C886" s="120"/>
      <c r="D886" s="162"/>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spans="1:46" ht="15.75" customHeight="1">
      <c r="A887" s="120"/>
      <c r="B887" s="120"/>
      <c r="C887" s="120"/>
      <c r="D887" s="162"/>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spans="1:46" ht="15.75" customHeight="1">
      <c r="A888" s="120"/>
      <c r="B888" s="120"/>
      <c r="C888" s="120"/>
      <c r="D888" s="162"/>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spans="1:46" ht="15.75" customHeight="1">
      <c r="A889" s="120"/>
      <c r="B889" s="120"/>
      <c r="C889" s="120"/>
      <c r="D889" s="162"/>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spans="1:46" ht="15.75" customHeight="1">
      <c r="A890" s="120"/>
      <c r="B890" s="120"/>
      <c r="C890" s="120"/>
      <c r="D890" s="162"/>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spans="1:46" ht="15.75" customHeight="1">
      <c r="A891" s="120"/>
      <c r="B891" s="120"/>
      <c r="C891" s="120"/>
      <c r="D891" s="162"/>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spans="1:46" ht="15.75" customHeight="1">
      <c r="A892" s="120"/>
      <c r="B892" s="120"/>
      <c r="C892" s="120"/>
      <c r="D892" s="162"/>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spans="1:46" ht="15.75" customHeight="1">
      <c r="A893" s="120"/>
      <c r="B893" s="120"/>
      <c r="C893" s="120"/>
      <c r="D893" s="162"/>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spans="1:46" ht="15.75" customHeight="1">
      <c r="A894" s="120"/>
      <c r="B894" s="120"/>
      <c r="C894" s="120"/>
      <c r="D894" s="162"/>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spans="1:46" ht="15.75" customHeight="1">
      <c r="A895" s="120"/>
      <c r="B895" s="120"/>
      <c r="C895" s="120"/>
      <c r="D895" s="162"/>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spans="1:46" ht="15.75" customHeight="1">
      <c r="A896" s="120"/>
      <c r="B896" s="120"/>
      <c r="C896" s="120"/>
      <c r="D896" s="162"/>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spans="1:46" ht="15.75" customHeight="1">
      <c r="A897" s="120"/>
      <c r="B897" s="120"/>
      <c r="C897" s="120"/>
      <c r="D897" s="162"/>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spans="1:46" ht="15.75" customHeight="1">
      <c r="A898" s="120"/>
      <c r="B898" s="120"/>
      <c r="C898" s="120"/>
      <c r="D898" s="162"/>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spans="1:46" ht="15.75" customHeight="1">
      <c r="A899" s="120"/>
      <c r="B899" s="120"/>
      <c r="C899" s="120"/>
      <c r="D899" s="162"/>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spans="1:46" ht="15.75" customHeight="1">
      <c r="A900" s="120"/>
      <c r="B900" s="120"/>
      <c r="C900" s="120"/>
      <c r="D900" s="162"/>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spans="1:46" ht="15.75" customHeight="1">
      <c r="A901" s="120"/>
      <c r="B901" s="120"/>
      <c r="C901" s="120"/>
      <c r="D901" s="162"/>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spans="1:46" ht="15.75" customHeight="1">
      <c r="A902" s="120"/>
      <c r="B902" s="120"/>
      <c r="C902" s="120"/>
      <c r="D902" s="162"/>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spans="1:46" ht="15.75" customHeight="1">
      <c r="A903" s="120"/>
      <c r="B903" s="120"/>
      <c r="C903" s="120"/>
      <c r="D903" s="162"/>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spans="1:46" ht="15.75" customHeight="1">
      <c r="A904" s="120"/>
      <c r="B904" s="120"/>
      <c r="C904" s="120"/>
      <c r="D904" s="162"/>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spans="1:46" ht="15.75" customHeight="1">
      <c r="A905" s="120"/>
      <c r="B905" s="120"/>
      <c r="C905" s="120"/>
      <c r="D905" s="162"/>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spans="1:46" ht="15.75" customHeight="1">
      <c r="A906" s="120"/>
      <c r="B906" s="120"/>
      <c r="C906" s="120"/>
      <c r="D906" s="162"/>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spans="1:46" ht="15.75" customHeight="1">
      <c r="A907" s="120"/>
      <c r="B907" s="120"/>
      <c r="C907" s="120"/>
      <c r="D907" s="162"/>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spans="1:46" ht="15.75" customHeight="1">
      <c r="A908" s="120"/>
      <c r="B908" s="120"/>
      <c r="C908" s="120"/>
      <c r="D908" s="162"/>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spans="1:46" ht="15.75" customHeight="1">
      <c r="A909" s="120"/>
      <c r="B909" s="120"/>
      <c r="C909" s="120"/>
      <c r="D909" s="162"/>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spans="1:46" ht="15.75" customHeight="1">
      <c r="A910" s="120"/>
      <c r="B910" s="120"/>
      <c r="C910" s="120"/>
      <c r="D910" s="162"/>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spans="1:46" ht="15.75" customHeight="1">
      <c r="A911" s="120"/>
      <c r="B911" s="120"/>
      <c r="C911" s="120"/>
      <c r="D911" s="162"/>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spans="1:46" ht="15.75" customHeight="1">
      <c r="A912" s="120"/>
      <c r="B912" s="120"/>
      <c r="C912" s="120"/>
      <c r="D912" s="162"/>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spans="1:46" ht="15.75" customHeight="1">
      <c r="A913" s="120"/>
      <c r="B913" s="120"/>
      <c r="C913" s="120"/>
      <c r="D913" s="162"/>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spans="1:46" ht="15.75" customHeight="1">
      <c r="A914" s="120"/>
      <c r="B914" s="120"/>
      <c r="C914" s="120"/>
      <c r="D914" s="162"/>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spans="1:46" ht="15.75" customHeight="1">
      <c r="A915" s="120"/>
      <c r="B915" s="120"/>
      <c r="C915" s="120"/>
      <c r="D915" s="162"/>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spans="1:46" ht="15.75" customHeight="1">
      <c r="A916" s="120"/>
      <c r="B916" s="120"/>
      <c r="C916" s="120"/>
      <c r="D916" s="162"/>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spans="1:46" ht="15.75" customHeight="1">
      <c r="A917" s="120"/>
      <c r="B917" s="120"/>
      <c r="C917" s="120"/>
      <c r="D917" s="162"/>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spans="1:46" ht="15.75" customHeight="1">
      <c r="A918" s="120"/>
      <c r="B918" s="120"/>
      <c r="C918" s="120"/>
      <c r="D918" s="162"/>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spans="1:46" ht="15.75" customHeight="1">
      <c r="A919" s="120"/>
      <c r="B919" s="120"/>
      <c r="C919" s="120"/>
      <c r="D919" s="162"/>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spans="1:46" ht="15.75" customHeight="1">
      <c r="A920" s="120"/>
      <c r="B920" s="120"/>
      <c r="C920" s="120"/>
      <c r="D920" s="162"/>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spans="1:46" ht="15.75" customHeight="1">
      <c r="A921" s="120"/>
      <c r="B921" s="120"/>
      <c r="C921" s="120"/>
      <c r="D921" s="162"/>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spans="1:46" ht="15.75" customHeight="1">
      <c r="A922" s="120"/>
      <c r="B922" s="120"/>
      <c r="C922" s="120"/>
      <c r="D922" s="162"/>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spans="1:46" ht="15.75" customHeight="1">
      <c r="A923" s="120"/>
      <c r="B923" s="120"/>
      <c r="C923" s="120"/>
      <c r="D923" s="162"/>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spans="1:46" ht="15.75" customHeight="1">
      <c r="A924" s="120"/>
      <c r="B924" s="120"/>
      <c r="C924" s="120"/>
      <c r="D924" s="162"/>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spans="1:46" ht="15.75" customHeight="1">
      <c r="A925" s="120"/>
      <c r="B925" s="120"/>
      <c r="C925" s="120"/>
      <c r="D925" s="162"/>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spans="1:46" ht="15.75" customHeight="1">
      <c r="A926" s="120"/>
      <c r="B926" s="120"/>
      <c r="C926" s="120"/>
      <c r="D926" s="162"/>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spans="1:46" ht="15.75" customHeight="1">
      <c r="A927" s="120"/>
      <c r="B927" s="120"/>
      <c r="C927" s="120"/>
      <c r="D927" s="162"/>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spans="1:46" ht="15.75" customHeight="1">
      <c r="A928" s="120"/>
      <c r="B928" s="120"/>
      <c r="C928" s="120"/>
      <c r="D928" s="162"/>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spans="1:46" ht="15.75" customHeight="1">
      <c r="A929" s="120"/>
      <c r="B929" s="120"/>
      <c r="C929" s="120"/>
      <c r="D929" s="162"/>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spans="1:46" ht="15.75" customHeight="1">
      <c r="A930" s="120"/>
      <c r="B930" s="120"/>
      <c r="C930" s="120"/>
      <c r="D930" s="162"/>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spans="1:46" ht="15.75" customHeight="1">
      <c r="A931" s="120"/>
      <c r="B931" s="120"/>
      <c r="C931" s="120"/>
      <c r="D931" s="162"/>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spans="1:46" ht="15.75" customHeight="1">
      <c r="A932" s="120"/>
      <c r="B932" s="120"/>
      <c r="C932" s="120"/>
      <c r="D932" s="162"/>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spans="1:46" ht="15.75" customHeight="1">
      <c r="A933" s="120"/>
      <c r="B933" s="120"/>
      <c r="C933" s="120"/>
      <c r="D933" s="162"/>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spans="1:46" ht="15.75" customHeight="1">
      <c r="A934" s="120"/>
      <c r="B934" s="120"/>
      <c r="C934" s="120"/>
      <c r="D934" s="162"/>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spans="1:46" ht="15.75" customHeight="1">
      <c r="A935" s="120"/>
      <c r="B935" s="120"/>
      <c r="C935" s="120"/>
      <c r="D935" s="162"/>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spans="1:46" ht="15.75" customHeight="1">
      <c r="A936" s="120"/>
      <c r="B936" s="120"/>
      <c r="C936" s="120"/>
      <c r="D936" s="162"/>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spans="1:46" ht="15.75" customHeight="1">
      <c r="A937" s="120"/>
      <c r="B937" s="120"/>
      <c r="C937" s="120"/>
      <c r="D937" s="162"/>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spans="1:46" ht="15.75" customHeight="1">
      <c r="A938" s="120"/>
      <c r="B938" s="120"/>
      <c r="C938" s="120"/>
      <c r="D938" s="162"/>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spans="1:46" ht="15.75" customHeight="1">
      <c r="A939" s="120"/>
      <c r="B939" s="120"/>
      <c r="C939" s="120"/>
      <c r="D939" s="162"/>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spans="1:46" ht="15.75" customHeight="1">
      <c r="A940" s="120"/>
      <c r="B940" s="120"/>
      <c r="C940" s="120"/>
      <c r="D940" s="162"/>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spans="1:46" ht="15.75" customHeight="1">
      <c r="A941" s="120"/>
      <c r="B941" s="120"/>
      <c r="C941" s="120"/>
      <c r="D941" s="162"/>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spans="1:46" ht="15.75" customHeight="1">
      <c r="A942" s="120"/>
      <c r="B942" s="120"/>
      <c r="C942" s="120"/>
      <c r="D942" s="162"/>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spans="1:46" ht="15.75" customHeight="1">
      <c r="A943" s="120"/>
      <c r="B943" s="120"/>
      <c r="C943" s="120"/>
      <c r="D943" s="162"/>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spans="1:46" ht="15.75" customHeight="1">
      <c r="A944" s="120"/>
      <c r="B944" s="120"/>
      <c r="C944" s="120"/>
      <c r="D944" s="162"/>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spans="1:46" ht="15.75" customHeight="1">
      <c r="A945" s="120"/>
      <c r="B945" s="120"/>
      <c r="C945" s="120"/>
      <c r="D945" s="162"/>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spans="1:46" ht="15.75" customHeight="1">
      <c r="A946" s="120"/>
      <c r="B946" s="120"/>
      <c r="C946" s="120"/>
      <c r="D946" s="162"/>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spans="1:46" ht="15.75" customHeight="1">
      <c r="A947" s="120"/>
      <c r="B947" s="120"/>
      <c r="C947" s="120"/>
      <c r="D947" s="162"/>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spans="1:46" ht="15.75" customHeight="1">
      <c r="A948" s="120"/>
      <c r="B948" s="120"/>
      <c r="C948" s="120"/>
      <c r="D948" s="162"/>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spans="1:46" ht="15.75" customHeight="1">
      <c r="A949" s="120"/>
      <c r="B949" s="120"/>
      <c r="C949" s="120"/>
      <c r="D949" s="162"/>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spans="1:46" ht="15.75" customHeight="1">
      <c r="A950" s="120"/>
      <c r="B950" s="120"/>
      <c r="C950" s="120"/>
      <c r="D950" s="162"/>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spans="1:46" ht="15.75" customHeight="1">
      <c r="A951" s="120"/>
      <c r="B951" s="120"/>
      <c r="C951" s="120"/>
      <c r="D951" s="162"/>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spans="1:46" ht="15.75" customHeight="1">
      <c r="A952" s="120"/>
      <c r="B952" s="120"/>
      <c r="C952" s="120"/>
      <c r="D952" s="162"/>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spans="1:46" ht="15.75" customHeight="1">
      <c r="A953" s="120"/>
      <c r="B953" s="120"/>
      <c r="C953" s="120"/>
      <c r="D953" s="162"/>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spans="1:46" ht="15.75" customHeight="1">
      <c r="A954" s="120"/>
      <c r="B954" s="120"/>
      <c r="C954" s="120"/>
      <c r="D954" s="162"/>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spans="1:46" ht="15.75" customHeight="1">
      <c r="A955" s="120"/>
      <c r="B955" s="120"/>
      <c r="C955" s="120"/>
      <c r="D955" s="162"/>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spans="1:46" ht="15.75" customHeight="1">
      <c r="A956" s="120"/>
      <c r="B956" s="120"/>
      <c r="C956" s="120"/>
      <c r="D956" s="162"/>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spans="1:46" ht="15.75" customHeight="1">
      <c r="A957" s="120"/>
      <c r="B957" s="120"/>
      <c r="C957" s="120"/>
      <c r="D957" s="162"/>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spans="1:46" ht="15.75" customHeight="1">
      <c r="A958" s="120"/>
      <c r="B958" s="120"/>
      <c r="C958" s="120"/>
      <c r="D958" s="162"/>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spans="1:46" ht="15.75" customHeight="1">
      <c r="A959" s="120"/>
      <c r="B959" s="120"/>
      <c r="C959" s="120"/>
      <c r="D959" s="162"/>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spans="1:46" ht="15.75" customHeight="1">
      <c r="A960" s="120"/>
      <c r="B960" s="120"/>
      <c r="C960" s="120"/>
      <c r="D960" s="162"/>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spans="1:46" ht="15.75" customHeight="1">
      <c r="A961" s="120"/>
      <c r="B961" s="120"/>
      <c r="C961" s="120"/>
      <c r="D961" s="162"/>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spans="1:46" ht="15.75" customHeight="1">
      <c r="A962" s="120"/>
      <c r="B962" s="120"/>
      <c r="C962" s="120"/>
      <c r="D962" s="162"/>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spans="1:46" ht="15.75" customHeight="1">
      <c r="A963" s="120"/>
      <c r="B963" s="120"/>
      <c r="C963" s="120"/>
      <c r="D963" s="162"/>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spans="1:46" ht="15.75" customHeight="1">
      <c r="A964" s="120"/>
      <c r="B964" s="120"/>
      <c r="C964" s="120"/>
      <c r="D964" s="162"/>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spans="1:46" ht="15.75" customHeight="1">
      <c r="A965" s="120"/>
      <c r="B965" s="120"/>
      <c r="C965" s="120"/>
      <c r="D965" s="162"/>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spans="1:46" ht="15.75" customHeight="1">
      <c r="A966" s="120"/>
      <c r="B966" s="120"/>
      <c r="C966" s="120"/>
      <c r="D966" s="162"/>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spans="1:46" ht="15.75" customHeight="1">
      <c r="A967" s="120"/>
      <c r="B967" s="120"/>
      <c r="C967" s="120"/>
      <c r="D967" s="162"/>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spans="1:46" ht="15.75" customHeight="1">
      <c r="A968" s="120"/>
      <c r="B968" s="120"/>
      <c r="C968" s="120"/>
      <c r="D968" s="162"/>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spans="1:46" ht="15.75" customHeight="1">
      <c r="A969" s="120"/>
      <c r="B969" s="120"/>
      <c r="C969" s="120"/>
      <c r="D969" s="162"/>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spans="1:46" ht="15.75" customHeight="1">
      <c r="A970" s="120"/>
      <c r="B970" s="120"/>
      <c r="C970" s="120"/>
      <c r="D970" s="162"/>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spans="1:46" ht="15.75" customHeight="1">
      <c r="A971" s="120"/>
      <c r="B971" s="120"/>
      <c r="C971" s="120"/>
      <c r="D971" s="162"/>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spans="1:46" ht="15.75" customHeight="1">
      <c r="A972" s="120"/>
      <c r="B972" s="120"/>
      <c r="C972" s="120"/>
      <c r="D972" s="162"/>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spans="1:46" ht="15.75" customHeight="1">
      <c r="A973" s="120"/>
      <c r="B973" s="120"/>
      <c r="C973" s="120"/>
      <c r="D973" s="162"/>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spans="1:46" ht="15.75" customHeight="1">
      <c r="A974" s="120"/>
      <c r="B974" s="120"/>
      <c r="C974" s="120"/>
      <c r="D974" s="162"/>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spans="1:46" ht="15.75" customHeight="1">
      <c r="A975" s="120"/>
      <c r="B975" s="120"/>
      <c r="C975" s="120"/>
      <c r="D975" s="162"/>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spans="1:46" ht="15.75" customHeight="1">
      <c r="A976" s="120"/>
      <c r="B976" s="120"/>
      <c r="C976" s="120"/>
      <c r="D976" s="162"/>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spans="1:46" ht="15.75" customHeight="1">
      <c r="A977" s="120"/>
      <c r="B977" s="120"/>
      <c r="C977" s="120"/>
      <c r="D977" s="162"/>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spans="1:46" ht="15.75" customHeight="1">
      <c r="A978" s="120"/>
      <c r="B978" s="120"/>
      <c r="C978" s="120"/>
      <c r="D978" s="162"/>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spans="1:46" ht="15.75" customHeight="1">
      <c r="A979" s="120"/>
      <c r="B979" s="120"/>
      <c r="C979" s="120"/>
      <c r="D979" s="162"/>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spans="1:46" ht="15.75" customHeight="1">
      <c r="A980" s="120"/>
      <c r="B980" s="120"/>
      <c r="C980" s="120"/>
      <c r="D980" s="162"/>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spans="1:46" ht="15.75" customHeight="1">
      <c r="A981" s="120"/>
      <c r="B981" s="120"/>
      <c r="C981" s="120"/>
      <c r="D981" s="162"/>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spans="1:46" ht="15.75" customHeight="1">
      <c r="A982" s="120"/>
      <c r="B982" s="120"/>
      <c r="C982" s="120"/>
      <c r="D982" s="162"/>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spans="1:46" ht="15.75" customHeight="1">
      <c r="A983" s="120"/>
      <c r="B983" s="120"/>
      <c r="C983" s="120"/>
      <c r="D983" s="162"/>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spans="1:46" ht="15.75" customHeight="1">
      <c r="A984" s="120"/>
      <c r="B984" s="120"/>
      <c r="C984" s="120"/>
      <c r="D984" s="162"/>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spans="1:46" ht="15.75" customHeight="1">
      <c r="A985" s="120"/>
      <c r="B985" s="120"/>
      <c r="C985" s="120"/>
      <c r="D985" s="162"/>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spans="1:46" ht="15.75" customHeight="1">
      <c r="A986" s="120"/>
      <c r="B986" s="120"/>
      <c r="C986" s="120"/>
      <c r="D986" s="162"/>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spans="1:46" ht="15.75" customHeight="1">
      <c r="A987" s="120"/>
      <c r="B987" s="120"/>
      <c r="C987" s="120"/>
      <c r="D987" s="162"/>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spans="1:46" ht="15.75" customHeight="1">
      <c r="A988" s="120"/>
      <c r="B988" s="120"/>
      <c r="C988" s="120"/>
      <c r="D988" s="162"/>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spans="1:46" ht="15.75" customHeight="1">
      <c r="A989" s="120"/>
      <c r="B989" s="120"/>
      <c r="C989" s="120"/>
      <c r="D989" s="162"/>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spans="1:46" ht="15.75" customHeight="1">
      <c r="A990" s="120"/>
      <c r="B990" s="120"/>
      <c r="C990" s="120"/>
      <c r="D990" s="162"/>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spans="1:46" ht="15.75" customHeight="1">
      <c r="A991" s="120"/>
      <c r="B991" s="120"/>
      <c r="C991" s="120"/>
      <c r="D991" s="162"/>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spans="1:46" ht="15.75" customHeight="1">
      <c r="A992" s="120"/>
      <c r="B992" s="120"/>
      <c r="C992" s="120"/>
      <c r="D992" s="162"/>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spans="1:46" ht="15.75" customHeight="1">
      <c r="A993" s="120"/>
      <c r="B993" s="120"/>
      <c r="C993" s="120"/>
      <c r="D993" s="162"/>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spans="1:46" ht="15.75" customHeight="1">
      <c r="A994" s="120"/>
      <c r="B994" s="120"/>
      <c r="C994" s="120"/>
      <c r="D994" s="162"/>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spans="1:46" ht="15.75" customHeight="1">
      <c r="A995" s="120"/>
      <c r="B995" s="120"/>
      <c r="C995" s="120"/>
      <c r="D995" s="162"/>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spans="1:46" ht="15.75" customHeight="1">
      <c r="A996" s="120"/>
      <c r="B996" s="120"/>
      <c r="C996" s="120"/>
      <c r="D996" s="162"/>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spans="1:46" ht="15.75" customHeight="1">
      <c r="A997" s="120"/>
      <c r="B997" s="120"/>
      <c r="C997" s="120"/>
      <c r="D997" s="162"/>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spans="1:46" ht="15.75" customHeight="1">
      <c r="A998" s="120"/>
      <c r="B998" s="120"/>
      <c r="C998" s="120"/>
      <c r="D998" s="162"/>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spans="1:46" ht="15.75" customHeight="1">
      <c r="A999" s="120"/>
      <c r="B999" s="120"/>
      <c r="C999" s="120"/>
      <c r="D999" s="162"/>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spans="1:46" ht="15.75" customHeight="1">
      <c r="A1000" s="120"/>
      <c r="B1000" s="120"/>
      <c r="C1000" s="120"/>
      <c r="D1000" s="162"/>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27">
    <mergeCell ref="A1:AT1"/>
    <mergeCell ref="D3:O3"/>
    <mergeCell ref="D4:O4"/>
    <mergeCell ref="D5:O5"/>
    <mergeCell ref="D6:O6"/>
    <mergeCell ref="D7:O7"/>
    <mergeCell ref="A10:AT10"/>
    <mergeCell ref="C13:F13"/>
    <mergeCell ref="C33:D33"/>
    <mergeCell ref="E33:F33"/>
    <mergeCell ref="G33:H33"/>
    <mergeCell ref="I33:J33"/>
    <mergeCell ref="A61:AA61"/>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T1000"/>
  <sheetViews>
    <sheetView workbookViewId="0">
      <pane xSplit="1" ySplit="8" topLeftCell="B13" activePane="bottomRight" state="frozen"/>
      <selection pane="bottomRight" activeCell="B15" sqref="B15:B26"/>
      <selection pane="bottomLeft" activeCell="A9" sqref="A9"/>
      <selection pane="topRight" activeCell="B1" sqref="B1"/>
    </sheetView>
  </sheetViews>
  <sheetFormatPr defaultColWidth="14.42578125" defaultRowHeight="15" customHeight="1"/>
  <cols>
    <col min="1" max="2" width="26.28515625" customWidth="1"/>
    <col min="3" max="46" width="15.7109375" customWidth="1"/>
  </cols>
  <sheetData>
    <row r="1" spans="1:46" ht="21">
      <c r="A1" s="224" t="s">
        <v>96</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row>
    <row r="2" spans="1:46" ht="21">
      <c r="A2" s="155"/>
      <c r="B2" s="155"/>
      <c r="C2" s="155"/>
      <c r="D2" s="156"/>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row>
    <row r="3" spans="1:46" ht="19.5" customHeight="1">
      <c r="A3" s="157" t="s">
        <v>97</v>
      </c>
      <c r="B3" s="157"/>
      <c r="C3" s="157"/>
      <c r="D3" s="236" t="str">
        <f>IF('3-Datos generales'!H11="","",'3-Datos generales'!H11)</f>
        <v xml:space="preserve">Instituto Tecnológico de Costa Rica, Campus Tecnológico Local San Carlos </v>
      </c>
      <c r="E3" s="257"/>
      <c r="F3" s="257"/>
      <c r="G3" s="257"/>
      <c r="H3" s="257"/>
      <c r="I3" s="257"/>
      <c r="J3" s="257"/>
      <c r="K3" s="257"/>
      <c r="L3" s="257"/>
      <c r="M3" s="257"/>
      <c r="N3" s="257"/>
      <c r="O3" s="257"/>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spans="1:46" ht="19.5" customHeight="1">
      <c r="A4" s="157" t="s">
        <v>98</v>
      </c>
      <c r="B4" s="157"/>
      <c r="C4" s="157"/>
      <c r="D4" s="225" t="s">
        <v>162</v>
      </c>
      <c r="E4" s="253"/>
      <c r="F4" s="253"/>
      <c r="G4" s="253"/>
      <c r="H4" s="253"/>
      <c r="I4" s="253"/>
      <c r="J4" s="253"/>
      <c r="K4" s="253"/>
      <c r="L4" s="253"/>
      <c r="M4" s="253"/>
      <c r="N4" s="253"/>
      <c r="O4" s="25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spans="1:46" ht="19.5" customHeight="1">
      <c r="A5" s="157" t="s">
        <v>100</v>
      </c>
      <c r="B5" s="157"/>
      <c r="C5" s="157"/>
      <c r="D5" s="225"/>
      <c r="E5" s="253"/>
      <c r="F5" s="253"/>
      <c r="G5" s="253"/>
      <c r="H5" s="253"/>
      <c r="I5" s="253"/>
      <c r="J5" s="253"/>
      <c r="K5" s="253"/>
      <c r="L5" s="253"/>
      <c r="M5" s="253"/>
      <c r="N5" s="253"/>
      <c r="O5" s="253"/>
      <c r="P5" s="158"/>
      <c r="Q5" s="158"/>
      <c r="R5" s="158"/>
      <c r="S5" s="158"/>
      <c r="T5" s="158"/>
      <c r="U5" s="158"/>
      <c r="V5" s="158"/>
      <c r="W5" s="158"/>
      <c r="X5" s="158"/>
      <c r="Y5" s="158"/>
      <c r="Z5" s="158"/>
      <c r="AA5" s="158"/>
      <c r="AB5" s="158"/>
      <c r="AC5" s="158"/>
      <c r="AD5" s="158"/>
      <c r="AE5" s="158"/>
      <c r="AF5" s="158"/>
      <c r="AG5" s="158"/>
      <c r="AH5" s="158"/>
      <c r="AI5" s="158"/>
      <c r="AJ5" s="120"/>
      <c r="AK5" s="120"/>
      <c r="AL5" s="120"/>
      <c r="AM5" s="120"/>
      <c r="AN5" s="120"/>
      <c r="AO5" s="120"/>
      <c r="AP5" s="120"/>
      <c r="AQ5" s="120"/>
      <c r="AR5" s="120"/>
      <c r="AS5" s="120"/>
      <c r="AT5" s="120"/>
    </row>
    <row r="6" spans="1:46" ht="19.5" customHeight="1">
      <c r="A6" s="159" t="s">
        <v>101</v>
      </c>
      <c r="B6" s="159"/>
      <c r="C6" s="159"/>
      <c r="D6" s="225">
        <v>2023</v>
      </c>
      <c r="E6" s="253"/>
      <c r="F6" s="253"/>
      <c r="G6" s="253"/>
      <c r="H6" s="253"/>
      <c r="I6" s="253"/>
      <c r="J6" s="253"/>
      <c r="K6" s="253"/>
      <c r="L6" s="253"/>
      <c r="M6" s="253"/>
      <c r="N6" s="253"/>
      <c r="O6" s="253"/>
      <c r="P6" s="120"/>
      <c r="Q6" s="120"/>
      <c r="R6" s="120"/>
      <c r="S6" s="120"/>
      <c r="T6" s="120"/>
      <c r="U6" s="120"/>
      <c r="V6" s="120"/>
      <c r="W6" s="120"/>
      <c r="X6" s="120"/>
      <c r="Y6" s="120"/>
      <c r="Z6" s="120"/>
      <c r="AA6" s="120"/>
      <c r="AB6" s="120"/>
      <c r="AC6" s="120"/>
      <c r="AD6" s="120"/>
      <c r="AE6" s="120"/>
      <c r="AF6" s="120"/>
      <c r="AG6" s="120"/>
      <c r="AH6" s="120"/>
      <c r="AI6" s="120"/>
      <c r="AJ6" s="160"/>
      <c r="AK6" s="160"/>
      <c r="AL6" s="160"/>
      <c r="AM6" s="160"/>
      <c r="AN6" s="160"/>
      <c r="AO6" s="160"/>
      <c r="AP6" s="160"/>
      <c r="AQ6" s="160"/>
      <c r="AR6" s="160"/>
      <c r="AS6" s="160"/>
      <c r="AT6" s="160"/>
    </row>
    <row r="7" spans="1:46" ht="19.5" customHeight="1">
      <c r="A7" s="159" t="s">
        <v>102</v>
      </c>
      <c r="B7" s="159"/>
      <c r="C7" s="159"/>
      <c r="D7" s="225">
        <v>2023</v>
      </c>
      <c r="E7" s="253"/>
      <c r="F7" s="253"/>
      <c r="G7" s="253"/>
      <c r="H7" s="253"/>
      <c r="I7" s="253"/>
      <c r="J7" s="253"/>
      <c r="K7" s="253"/>
      <c r="L7" s="253"/>
      <c r="M7" s="253"/>
      <c r="N7" s="253"/>
      <c r="O7" s="253"/>
      <c r="P7" s="120"/>
      <c r="Q7" s="120"/>
      <c r="R7" s="120"/>
      <c r="S7" s="120"/>
      <c r="T7" s="120"/>
      <c r="U7" s="120"/>
      <c r="V7" s="120"/>
      <c r="W7" s="120"/>
      <c r="X7" s="120"/>
      <c r="Y7" s="120"/>
      <c r="Z7" s="120"/>
      <c r="AA7" s="120"/>
      <c r="AB7" s="120"/>
      <c r="AC7" s="120"/>
      <c r="AD7" s="120"/>
      <c r="AE7" s="120"/>
      <c r="AF7" s="120"/>
      <c r="AG7" s="120"/>
      <c r="AH7" s="120"/>
      <c r="AI7" s="120"/>
      <c r="AJ7" s="160"/>
      <c r="AK7" s="160"/>
      <c r="AL7" s="160"/>
      <c r="AM7" s="160"/>
      <c r="AN7" s="160"/>
      <c r="AO7" s="160"/>
      <c r="AP7" s="160"/>
      <c r="AQ7" s="160"/>
      <c r="AR7" s="160"/>
      <c r="AS7" s="160"/>
      <c r="AT7" s="160"/>
    </row>
    <row r="8" spans="1:46" ht="19.5" customHeight="1">
      <c r="A8" s="159" t="s">
        <v>104</v>
      </c>
      <c r="B8" s="159"/>
      <c r="C8" s="159"/>
      <c r="D8" s="225" t="s">
        <v>105</v>
      </c>
      <c r="E8" s="253"/>
      <c r="F8" s="253"/>
      <c r="G8" s="253"/>
      <c r="H8" s="253"/>
      <c r="I8" s="253"/>
      <c r="J8" s="253"/>
      <c r="K8" s="253"/>
      <c r="L8" s="253"/>
      <c r="M8" s="253"/>
      <c r="N8" s="253"/>
      <c r="O8" s="253"/>
      <c r="P8" s="120"/>
      <c r="Q8" s="120"/>
      <c r="R8" s="120"/>
      <c r="S8" s="120"/>
      <c r="T8" s="120"/>
      <c r="U8" s="120"/>
      <c r="V8" s="120"/>
      <c r="W8" s="120"/>
      <c r="X8" s="120"/>
      <c r="Y8" s="120"/>
      <c r="Z8" s="120"/>
      <c r="AA8" s="120"/>
      <c r="AB8" s="120"/>
      <c r="AC8" s="120"/>
      <c r="AD8" s="120"/>
      <c r="AE8" s="120"/>
      <c r="AF8" s="120"/>
      <c r="AG8" s="120"/>
      <c r="AH8" s="120"/>
      <c r="AI8" s="120"/>
      <c r="AJ8" s="160"/>
      <c r="AK8" s="160"/>
      <c r="AL8" s="160"/>
      <c r="AM8" s="160"/>
      <c r="AN8" s="160"/>
      <c r="AO8" s="160"/>
      <c r="AP8" s="160"/>
      <c r="AQ8" s="160"/>
      <c r="AR8" s="160"/>
      <c r="AS8" s="160"/>
      <c r="AT8" s="160"/>
    </row>
    <row r="9" spans="1:46" ht="19.5" customHeight="1">
      <c r="A9" s="159"/>
      <c r="B9" s="159"/>
      <c r="C9" s="159"/>
      <c r="D9" s="161"/>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21">
      <c r="A10" s="224" t="s">
        <v>106</v>
      </c>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row>
    <row r="11" spans="1:46" ht="19.5" customHeight="1">
      <c r="A11" s="120"/>
      <c r="B11" s="120"/>
      <c r="C11" s="120"/>
      <c r="D11" s="162"/>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row>
    <row r="12" spans="1:46" ht="19.5" customHeight="1">
      <c r="A12" s="120"/>
      <c r="B12" s="120"/>
      <c r="C12" s="120"/>
      <c r="D12" s="162"/>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row>
    <row r="13" spans="1:46" ht="19.5" customHeight="1">
      <c r="A13" s="6" t="s">
        <v>107</v>
      </c>
      <c r="B13" s="173"/>
      <c r="C13" s="230" t="s">
        <v>108</v>
      </c>
      <c r="D13" s="259"/>
      <c r="E13" s="259"/>
      <c r="F13" s="260"/>
      <c r="G13" s="237" t="s">
        <v>109</v>
      </c>
      <c r="H13" s="259"/>
      <c r="I13" s="259"/>
      <c r="J13" s="260"/>
      <c r="K13" s="230" t="s">
        <v>110</v>
      </c>
      <c r="L13" s="259"/>
      <c r="M13" s="259"/>
      <c r="N13" s="260"/>
      <c r="O13" s="237" t="s">
        <v>111</v>
      </c>
      <c r="P13" s="259"/>
      <c r="Q13" s="259"/>
      <c r="R13" s="260"/>
      <c r="S13" s="230" t="s">
        <v>112</v>
      </c>
      <c r="T13" s="259"/>
      <c r="U13" s="259"/>
      <c r="V13" s="260"/>
      <c r="W13" s="237" t="s">
        <v>113</v>
      </c>
      <c r="X13" s="259"/>
      <c r="Y13" s="259"/>
      <c r="Z13" s="261"/>
      <c r="AA13" s="163"/>
      <c r="AB13" s="163"/>
      <c r="AC13" s="163"/>
      <c r="AD13" s="163"/>
      <c r="AE13" s="163"/>
      <c r="AF13" s="163"/>
      <c r="AG13" s="163"/>
      <c r="AH13" s="163"/>
      <c r="AI13" s="163"/>
      <c r="AJ13" s="163"/>
      <c r="AK13" s="163"/>
      <c r="AL13" s="163"/>
      <c r="AM13" s="163"/>
      <c r="AN13" s="163"/>
      <c r="AO13" s="163"/>
      <c r="AP13" s="163"/>
      <c r="AQ13" s="163"/>
      <c r="AR13" s="163"/>
      <c r="AS13" s="163"/>
      <c r="AT13" s="163"/>
    </row>
    <row r="14" spans="1:46" ht="72">
      <c r="A14" s="6" t="s">
        <v>114</v>
      </c>
      <c r="B14" s="7" t="s">
        <v>115</v>
      </c>
      <c r="C14" s="8" t="s">
        <v>116</v>
      </c>
      <c r="D14" s="9" t="s">
        <v>117</v>
      </c>
      <c r="E14" s="10" t="s">
        <v>118</v>
      </c>
      <c r="F14" s="10" t="s">
        <v>119</v>
      </c>
      <c r="G14" s="11" t="s">
        <v>116</v>
      </c>
      <c r="H14" s="5" t="s">
        <v>117</v>
      </c>
      <c r="I14" s="5" t="s">
        <v>118</v>
      </c>
      <c r="J14" s="5" t="s">
        <v>119</v>
      </c>
      <c r="K14" s="8" t="s">
        <v>116</v>
      </c>
      <c r="L14" s="10" t="s">
        <v>117</v>
      </c>
      <c r="M14" s="10" t="s">
        <v>118</v>
      </c>
      <c r="N14" s="10" t="s">
        <v>119</v>
      </c>
      <c r="O14" s="11" t="s">
        <v>116</v>
      </c>
      <c r="P14" s="5" t="s">
        <v>117</v>
      </c>
      <c r="Q14" s="5" t="s">
        <v>118</v>
      </c>
      <c r="R14" s="5" t="s">
        <v>119</v>
      </c>
      <c r="S14" s="8" t="s">
        <v>116</v>
      </c>
      <c r="T14" s="10" t="s">
        <v>117</v>
      </c>
      <c r="U14" s="10" t="s">
        <v>118</v>
      </c>
      <c r="V14" s="10" t="s">
        <v>119</v>
      </c>
      <c r="W14" s="11" t="s">
        <v>116</v>
      </c>
      <c r="X14" s="5" t="s">
        <v>117</v>
      </c>
      <c r="Y14" s="5" t="s">
        <v>118</v>
      </c>
      <c r="Z14" s="5" t="s">
        <v>119</v>
      </c>
      <c r="AA14" s="163"/>
      <c r="AB14" s="163"/>
      <c r="AC14" s="163"/>
      <c r="AD14" s="163"/>
      <c r="AE14" s="163"/>
      <c r="AF14" s="163"/>
      <c r="AG14" s="163"/>
      <c r="AH14" s="163"/>
      <c r="AI14" s="163"/>
      <c r="AJ14" s="163"/>
      <c r="AK14" s="163"/>
      <c r="AL14" s="163"/>
      <c r="AM14" s="163"/>
      <c r="AN14" s="163"/>
      <c r="AO14" s="163"/>
      <c r="AP14" s="163"/>
      <c r="AQ14" s="163"/>
      <c r="AR14" s="163"/>
      <c r="AS14" s="163"/>
      <c r="AT14" s="163"/>
    </row>
    <row r="15" spans="1:46" ht="18" customHeight="1">
      <c r="A15" s="12" t="s">
        <v>120</v>
      </c>
      <c r="B15" s="174">
        <v>1335</v>
      </c>
      <c r="C15" s="17">
        <v>257.38</v>
      </c>
      <c r="D15" s="18">
        <v>193036</v>
      </c>
      <c r="E15" s="15"/>
      <c r="F15" s="16"/>
      <c r="G15" s="17"/>
      <c r="H15" s="18"/>
      <c r="I15" s="15"/>
      <c r="J15" s="16"/>
      <c r="K15" s="17"/>
      <c r="L15" s="18"/>
      <c r="M15" s="15"/>
      <c r="N15" s="15"/>
      <c r="O15" s="17"/>
      <c r="P15" s="18"/>
      <c r="Q15" s="15"/>
      <c r="R15" s="15"/>
      <c r="S15" s="17"/>
      <c r="T15" s="18"/>
      <c r="U15" s="15"/>
      <c r="V15" s="15"/>
      <c r="W15" s="17"/>
      <c r="X15" s="18"/>
      <c r="Y15" s="15"/>
      <c r="Z15" s="16"/>
      <c r="AA15" s="136"/>
      <c r="AB15" s="136"/>
      <c r="AC15" s="136"/>
      <c r="AD15" s="136"/>
      <c r="AE15" s="136"/>
      <c r="AF15" s="136"/>
      <c r="AG15" s="136"/>
      <c r="AH15" s="136"/>
      <c r="AI15" s="136"/>
      <c r="AJ15" s="136"/>
      <c r="AK15" s="136"/>
      <c r="AL15" s="136"/>
      <c r="AM15" s="136"/>
      <c r="AN15" s="136"/>
      <c r="AO15" s="136"/>
      <c r="AP15" s="136"/>
      <c r="AQ15" s="136"/>
      <c r="AR15" s="136"/>
      <c r="AS15" s="136"/>
      <c r="AT15" s="136"/>
    </row>
    <row r="16" spans="1:46" ht="18" customHeight="1">
      <c r="A16" s="19" t="s">
        <v>121</v>
      </c>
      <c r="B16" s="174">
        <v>1335</v>
      </c>
      <c r="C16" s="17">
        <v>179.9</v>
      </c>
      <c r="D16" s="18">
        <v>134674</v>
      </c>
      <c r="E16" s="15"/>
      <c r="F16" s="16"/>
      <c r="G16" s="17"/>
      <c r="H16" s="18"/>
      <c r="I16" s="15"/>
      <c r="J16" s="16"/>
      <c r="K16" s="17"/>
      <c r="L16" s="18"/>
      <c r="M16" s="15"/>
      <c r="N16" s="15"/>
      <c r="O16" s="17"/>
      <c r="P16" s="18"/>
      <c r="Q16" s="15"/>
      <c r="R16" s="15"/>
      <c r="S16" s="17"/>
      <c r="T16" s="18"/>
      <c r="U16" s="15"/>
      <c r="V16" s="15"/>
      <c r="W16" s="17"/>
      <c r="X16" s="18"/>
      <c r="Y16" s="15"/>
      <c r="Z16" s="16"/>
      <c r="AA16" s="136"/>
      <c r="AB16" s="136"/>
      <c r="AC16" s="136"/>
      <c r="AD16" s="136"/>
      <c r="AE16" s="136"/>
      <c r="AF16" s="136"/>
      <c r="AG16" s="136"/>
      <c r="AH16" s="136"/>
      <c r="AI16" s="136"/>
      <c r="AJ16" s="136"/>
      <c r="AK16" s="136"/>
      <c r="AL16" s="136"/>
      <c r="AM16" s="136"/>
      <c r="AN16" s="136"/>
      <c r="AO16" s="136"/>
      <c r="AP16" s="136"/>
      <c r="AQ16" s="136"/>
      <c r="AR16" s="136"/>
      <c r="AS16" s="136"/>
      <c r="AT16" s="136"/>
    </row>
    <row r="17" spans="1:46" ht="18" customHeight="1">
      <c r="A17" s="19" t="s">
        <v>122</v>
      </c>
      <c r="B17" s="174">
        <v>1335</v>
      </c>
      <c r="C17" s="17">
        <v>605.05999999999995</v>
      </c>
      <c r="D17" s="18">
        <v>438188</v>
      </c>
      <c r="E17" s="15"/>
      <c r="F17" s="16"/>
      <c r="G17" s="17"/>
      <c r="H17" s="18"/>
      <c r="I17" s="15"/>
      <c r="J17" s="16"/>
      <c r="K17" s="17"/>
      <c r="L17" s="18"/>
      <c r="M17" s="15"/>
      <c r="N17" s="15"/>
      <c r="O17" s="17"/>
      <c r="P17" s="18"/>
      <c r="Q17" s="15"/>
      <c r="R17" s="15"/>
      <c r="S17" s="17"/>
      <c r="T17" s="18"/>
      <c r="U17" s="15"/>
      <c r="V17" s="15"/>
      <c r="W17" s="17"/>
      <c r="X17" s="18"/>
      <c r="Y17" s="15"/>
      <c r="Z17" s="16"/>
      <c r="AA17" s="136"/>
      <c r="AB17" s="136"/>
      <c r="AC17" s="136"/>
      <c r="AD17" s="136"/>
      <c r="AE17" s="136"/>
      <c r="AF17" s="136"/>
      <c r="AG17" s="136"/>
      <c r="AH17" s="136"/>
      <c r="AI17" s="136"/>
      <c r="AJ17" s="136"/>
      <c r="AK17" s="136"/>
      <c r="AL17" s="136"/>
      <c r="AM17" s="136"/>
      <c r="AN17" s="136"/>
      <c r="AO17" s="136"/>
      <c r="AP17" s="136"/>
      <c r="AQ17" s="136"/>
      <c r="AR17" s="136"/>
      <c r="AS17" s="136"/>
      <c r="AT17" s="136"/>
    </row>
    <row r="18" spans="1:46" ht="18" customHeight="1">
      <c r="A18" s="19" t="s">
        <v>123</v>
      </c>
      <c r="B18" s="174">
        <v>1335</v>
      </c>
      <c r="C18" s="17">
        <v>247.64</v>
      </c>
      <c r="D18" s="18">
        <v>157002</v>
      </c>
      <c r="E18" s="15"/>
      <c r="F18" s="16"/>
      <c r="G18" s="17"/>
      <c r="H18" s="18"/>
      <c r="I18" s="15"/>
      <c r="J18" s="16"/>
      <c r="K18" s="17"/>
      <c r="L18" s="18"/>
      <c r="M18" s="15"/>
      <c r="N18" s="15"/>
      <c r="O18" s="17"/>
      <c r="P18" s="18"/>
      <c r="Q18" s="15"/>
      <c r="R18" s="15"/>
      <c r="S18" s="17"/>
      <c r="T18" s="18"/>
      <c r="U18" s="15"/>
      <c r="V18" s="15"/>
      <c r="W18" s="17"/>
      <c r="X18" s="18"/>
      <c r="Y18" s="15"/>
      <c r="Z18" s="16"/>
      <c r="AA18" s="136"/>
      <c r="AB18" s="136"/>
      <c r="AC18" s="136"/>
      <c r="AD18" s="136"/>
      <c r="AE18" s="136"/>
      <c r="AF18" s="136"/>
      <c r="AG18" s="136"/>
      <c r="AH18" s="136"/>
      <c r="AI18" s="136"/>
      <c r="AJ18" s="136"/>
      <c r="AK18" s="136"/>
      <c r="AL18" s="136"/>
      <c r="AM18" s="136"/>
      <c r="AN18" s="136"/>
      <c r="AO18" s="136"/>
      <c r="AP18" s="136"/>
      <c r="AQ18" s="136"/>
      <c r="AR18" s="136"/>
      <c r="AS18" s="136"/>
      <c r="AT18" s="136"/>
    </row>
    <row r="19" spans="1:46" ht="18" customHeight="1">
      <c r="A19" s="19" t="s">
        <v>124</v>
      </c>
      <c r="B19" s="174">
        <v>1335</v>
      </c>
      <c r="C19" s="17">
        <v>357.15</v>
      </c>
      <c r="D19" s="18">
        <v>227015</v>
      </c>
      <c r="E19" s="15"/>
      <c r="F19" s="16"/>
      <c r="G19" s="17"/>
      <c r="H19" s="18"/>
      <c r="I19" s="15"/>
      <c r="J19" s="16"/>
      <c r="K19" s="17"/>
      <c r="L19" s="18"/>
      <c r="M19" s="15"/>
      <c r="N19" s="15"/>
      <c r="O19" s="17"/>
      <c r="P19" s="18"/>
      <c r="Q19" s="15"/>
      <c r="R19" s="15"/>
      <c r="S19" s="17"/>
      <c r="T19" s="18"/>
      <c r="U19" s="15"/>
      <c r="V19" s="15"/>
      <c r="W19" s="17"/>
      <c r="X19" s="18"/>
      <c r="Y19" s="15"/>
      <c r="Z19" s="16"/>
      <c r="AA19" s="136"/>
      <c r="AB19" s="136"/>
      <c r="AC19" s="136"/>
      <c r="AD19" s="136"/>
      <c r="AE19" s="136"/>
      <c r="AF19" s="136"/>
      <c r="AG19" s="136"/>
      <c r="AH19" s="136"/>
      <c r="AI19" s="136"/>
      <c r="AJ19" s="136"/>
      <c r="AK19" s="136"/>
      <c r="AL19" s="136"/>
      <c r="AM19" s="136"/>
      <c r="AN19" s="136"/>
      <c r="AO19" s="136"/>
      <c r="AP19" s="136"/>
      <c r="AQ19" s="136"/>
      <c r="AR19" s="136"/>
      <c r="AS19" s="136"/>
      <c r="AT19" s="136"/>
    </row>
    <row r="20" spans="1:46" ht="18" customHeight="1">
      <c r="A20" s="19" t="s">
        <v>125</v>
      </c>
      <c r="B20" s="174">
        <v>1335</v>
      </c>
      <c r="C20" s="17">
        <v>407.77</v>
      </c>
      <c r="D20" s="18">
        <v>241398</v>
      </c>
      <c r="E20" s="15"/>
      <c r="F20" s="16"/>
      <c r="G20" s="17"/>
      <c r="H20" s="18"/>
      <c r="I20" s="15"/>
      <c r="J20" s="16"/>
      <c r="K20" s="17"/>
      <c r="L20" s="18"/>
      <c r="M20" s="15"/>
      <c r="N20" s="15"/>
      <c r="O20" s="17"/>
      <c r="P20" s="18"/>
      <c r="Q20" s="15"/>
      <c r="R20" s="15"/>
      <c r="S20" s="17"/>
      <c r="T20" s="18"/>
      <c r="U20" s="15"/>
      <c r="V20" s="15"/>
      <c r="W20" s="17"/>
      <c r="X20" s="18"/>
      <c r="Y20" s="15"/>
      <c r="Z20" s="16"/>
      <c r="AA20" s="136"/>
      <c r="AB20" s="136"/>
      <c r="AC20" s="136"/>
      <c r="AD20" s="136"/>
      <c r="AE20" s="136"/>
      <c r="AF20" s="136"/>
      <c r="AG20" s="136"/>
      <c r="AH20" s="136"/>
      <c r="AI20" s="136"/>
      <c r="AJ20" s="136"/>
      <c r="AK20" s="136"/>
      <c r="AL20" s="136"/>
      <c r="AM20" s="136"/>
      <c r="AN20" s="136"/>
      <c r="AO20" s="136"/>
      <c r="AP20" s="136"/>
      <c r="AQ20" s="136"/>
      <c r="AR20" s="136"/>
      <c r="AS20" s="136"/>
      <c r="AT20" s="136"/>
    </row>
    <row r="21" spans="1:46" ht="18" customHeight="1">
      <c r="A21" s="12" t="s">
        <v>126</v>
      </c>
      <c r="B21" s="174">
        <v>1335</v>
      </c>
      <c r="C21" s="17">
        <v>223.02</v>
      </c>
      <c r="D21" s="18">
        <v>128017</v>
      </c>
      <c r="E21" s="15"/>
      <c r="F21" s="16"/>
      <c r="G21" s="17"/>
      <c r="H21" s="18"/>
      <c r="I21" s="15"/>
      <c r="J21" s="16"/>
      <c r="K21" s="17"/>
      <c r="L21" s="18"/>
      <c r="M21" s="15"/>
      <c r="N21" s="15"/>
      <c r="O21" s="17"/>
      <c r="P21" s="18"/>
      <c r="Q21" s="15"/>
      <c r="R21" s="15"/>
      <c r="S21" s="17"/>
      <c r="T21" s="18"/>
      <c r="U21" s="15"/>
      <c r="V21" s="15"/>
      <c r="W21" s="17"/>
      <c r="X21" s="18"/>
      <c r="Y21" s="15"/>
      <c r="Z21" s="16"/>
      <c r="AA21" s="136"/>
      <c r="AB21" s="136"/>
      <c r="AC21" s="136"/>
      <c r="AD21" s="136"/>
      <c r="AE21" s="136"/>
      <c r="AF21" s="136"/>
      <c r="AG21" s="136"/>
      <c r="AH21" s="136"/>
      <c r="AI21" s="136"/>
      <c r="AJ21" s="136"/>
      <c r="AK21" s="136"/>
      <c r="AL21" s="136"/>
      <c r="AM21" s="136"/>
      <c r="AN21" s="136"/>
      <c r="AO21" s="136"/>
      <c r="AP21" s="136"/>
      <c r="AQ21" s="136"/>
      <c r="AR21" s="136"/>
      <c r="AS21" s="136"/>
      <c r="AT21" s="136"/>
    </row>
    <row r="22" spans="1:46" ht="18" customHeight="1">
      <c r="A22" s="19" t="s">
        <v>127</v>
      </c>
      <c r="B22" s="174">
        <v>1335</v>
      </c>
      <c r="C22" s="17">
        <v>326.61</v>
      </c>
      <c r="D22" s="18">
        <v>190713</v>
      </c>
      <c r="E22" s="15"/>
      <c r="F22" s="16"/>
      <c r="G22" s="17"/>
      <c r="H22" s="18"/>
      <c r="I22" s="15"/>
      <c r="J22" s="16"/>
      <c r="K22" s="17"/>
      <c r="L22" s="18"/>
      <c r="M22" s="15"/>
      <c r="N22" s="15"/>
      <c r="O22" s="17"/>
      <c r="P22" s="18"/>
      <c r="Q22" s="15"/>
      <c r="R22" s="15"/>
      <c r="S22" s="17"/>
      <c r="T22" s="18"/>
      <c r="U22" s="15"/>
      <c r="V22" s="15"/>
      <c r="W22" s="17"/>
      <c r="X22" s="18"/>
      <c r="Y22" s="15"/>
      <c r="Z22" s="16"/>
      <c r="AA22" s="136"/>
      <c r="AB22" s="136"/>
      <c r="AC22" s="136"/>
      <c r="AD22" s="136"/>
      <c r="AE22" s="136"/>
      <c r="AF22" s="136"/>
      <c r="AG22" s="136"/>
      <c r="AH22" s="136"/>
      <c r="AI22" s="136"/>
      <c r="AJ22" s="136"/>
      <c r="AK22" s="136"/>
      <c r="AL22" s="136"/>
      <c r="AM22" s="136"/>
      <c r="AN22" s="136"/>
      <c r="AO22" s="136"/>
      <c r="AP22" s="136"/>
      <c r="AQ22" s="136"/>
      <c r="AR22" s="136"/>
      <c r="AS22" s="136"/>
      <c r="AT22" s="136"/>
    </row>
    <row r="23" spans="1:46" ht="18" customHeight="1">
      <c r="A23" s="12" t="s">
        <v>128</v>
      </c>
      <c r="B23" s="174">
        <v>1335</v>
      </c>
      <c r="C23" s="17">
        <v>535.52</v>
      </c>
      <c r="D23" s="18">
        <v>344099</v>
      </c>
      <c r="E23" s="15"/>
      <c r="F23" s="16"/>
      <c r="G23" s="17"/>
      <c r="H23" s="18"/>
      <c r="I23" s="15"/>
      <c r="J23" s="16" t="str">
        <f t="shared" ref="J23:J26" si="0">IF(G23=0," ",I23/G23)</f>
        <v xml:space="preserve"> </v>
      </c>
      <c r="K23" s="17"/>
      <c r="L23" s="18"/>
      <c r="M23" s="15"/>
      <c r="N23" s="15" t="str">
        <f t="shared" ref="N23:N26" si="1">IF(K23=0,"",M23/K23)</f>
        <v/>
      </c>
      <c r="O23" s="17"/>
      <c r="P23" s="18"/>
      <c r="Q23" s="15"/>
      <c r="R23" s="15" t="str">
        <f t="shared" ref="R23:R26" si="2">IF(O23=0,"",Q23/O23)</f>
        <v/>
      </c>
      <c r="S23" s="17"/>
      <c r="T23" s="18"/>
      <c r="U23" s="15"/>
      <c r="V23" s="15" t="str">
        <f t="shared" ref="V23:V26" si="3">IF(S23=0,"",U23/S23)</f>
        <v/>
      </c>
      <c r="W23" s="17"/>
      <c r="X23" s="18"/>
      <c r="Y23" s="15"/>
      <c r="Z23" s="16" t="str">
        <f t="shared" ref="Z23:Z26" si="4">IF(W23=""," ",Y23/W23)</f>
        <v xml:space="preserve"> </v>
      </c>
      <c r="AA23" s="136"/>
      <c r="AB23" s="136"/>
      <c r="AC23" s="136"/>
      <c r="AD23" s="136"/>
      <c r="AE23" s="136"/>
      <c r="AF23" s="136"/>
      <c r="AG23" s="136"/>
      <c r="AH23" s="136"/>
      <c r="AI23" s="136"/>
      <c r="AJ23" s="136"/>
      <c r="AK23" s="136"/>
      <c r="AL23" s="136"/>
      <c r="AM23" s="136"/>
      <c r="AN23" s="136"/>
      <c r="AO23" s="136"/>
      <c r="AP23" s="136"/>
      <c r="AQ23" s="136"/>
      <c r="AR23" s="136"/>
      <c r="AS23" s="136"/>
      <c r="AT23" s="136"/>
    </row>
    <row r="24" spans="1:46" ht="18" customHeight="1">
      <c r="A24" s="19" t="s">
        <v>129</v>
      </c>
      <c r="B24" s="174">
        <v>1335</v>
      </c>
      <c r="C24" s="17">
        <v>265.45</v>
      </c>
      <c r="D24" s="18">
        <v>187156</v>
      </c>
      <c r="E24" s="15"/>
      <c r="F24" s="16"/>
      <c r="G24" s="17"/>
      <c r="H24" s="18"/>
      <c r="I24" s="15"/>
      <c r="J24" s="16" t="str">
        <f>IF(G24=0," ",I24/G24)</f>
        <v xml:space="preserve"> </v>
      </c>
      <c r="K24" s="17"/>
      <c r="L24" s="18"/>
      <c r="M24" s="15"/>
      <c r="N24" s="15" t="str">
        <f>IF(K24=0,"",M24/K24)</f>
        <v/>
      </c>
      <c r="O24" s="17"/>
      <c r="P24" s="18"/>
      <c r="Q24" s="15"/>
      <c r="R24" s="15" t="str">
        <f>IF(O24=0,"",Q24/O24)</f>
        <v/>
      </c>
      <c r="S24" s="17"/>
      <c r="T24" s="18"/>
      <c r="U24" s="15"/>
      <c r="V24" s="15" t="str">
        <f>IF(S24=0,"",U24/S24)</f>
        <v/>
      </c>
      <c r="W24" s="17"/>
      <c r="X24" s="18"/>
      <c r="Y24" s="15"/>
      <c r="Z24" s="16" t="str">
        <f>IF(W24=""," ",Y24/W24)</f>
        <v xml:space="preserve"> </v>
      </c>
      <c r="AA24" s="136"/>
      <c r="AB24" s="136"/>
      <c r="AC24" s="136"/>
      <c r="AD24" s="136"/>
      <c r="AE24" s="136"/>
      <c r="AF24" s="136"/>
      <c r="AG24" s="136"/>
      <c r="AH24" s="136"/>
      <c r="AI24" s="136"/>
      <c r="AJ24" s="136"/>
      <c r="AK24" s="136"/>
      <c r="AL24" s="136"/>
      <c r="AM24" s="136"/>
      <c r="AN24" s="136"/>
      <c r="AO24" s="136"/>
      <c r="AP24" s="136"/>
      <c r="AQ24" s="136"/>
      <c r="AR24" s="136"/>
      <c r="AS24" s="136"/>
      <c r="AT24" s="136"/>
    </row>
    <row r="25" spans="1:46" ht="18" customHeight="1">
      <c r="A25" s="12" t="s">
        <v>130</v>
      </c>
      <c r="B25" s="174">
        <v>1335</v>
      </c>
      <c r="C25" s="17">
        <v>139.41</v>
      </c>
      <c r="D25" s="18">
        <v>99762</v>
      </c>
      <c r="E25" s="15"/>
      <c r="F25" s="16"/>
      <c r="G25" s="17"/>
      <c r="H25" s="18"/>
      <c r="I25" s="15"/>
      <c r="J25" s="16" t="str">
        <f t="shared" si="0"/>
        <v xml:space="preserve"> </v>
      </c>
      <c r="K25" s="17"/>
      <c r="L25" s="18"/>
      <c r="M25" s="15"/>
      <c r="N25" s="15" t="str">
        <f t="shared" si="1"/>
        <v/>
      </c>
      <c r="O25" s="17"/>
      <c r="P25" s="18"/>
      <c r="Q25" s="15"/>
      <c r="R25" s="15" t="str">
        <f t="shared" si="2"/>
        <v/>
      </c>
      <c r="S25" s="17"/>
      <c r="T25" s="18"/>
      <c r="U25" s="15"/>
      <c r="V25" s="15" t="str">
        <f t="shared" si="3"/>
        <v/>
      </c>
      <c r="W25" s="17"/>
      <c r="X25" s="18"/>
      <c r="Y25" s="15"/>
      <c r="Z25" s="16" t="str">
        <f t="shared" si="4"/>
        <v xml:space="preserve"> </v>
      </c>
      <c r="AA25" s="136"/>
      <c r="AB25" s="136"/>
      <c r="AC25" s="136"/>
      <c r="AD25" s="136"/>
      <c r="AE25" s="136"/>
      <c r="AF25" s="136"/>
      <c r="AG25" s="136"/>
      <c r="AH25" s="136"/>
      <c r="AI25" s="136"/>
      <c r="AJ25" s="136"/>
      <c r="AK25" s="136"/>
      <c r="AL25" s="136"/>
      <c r="AM25" s="136"/>
      <c r="AN25" s="136"/>
      <c r="AO25" s="136"/>
      <c r="AP25" s="136"/>
      <c r="AQ25" s="136"/>
      <c r="AR25" s="136"/>
      <c r="AS25" s="136"/>
      <c r="AT25" s="136"/>
    </row>
    <row r="26" spans="1:46" ht="18" customHeight="1">
      <c r="A26" s="19" t="s">
        <v>131</v>
      </c>
      <c r="B26" s="174">
        <v>1335</v>
      </c>
      <c r="C26" s="17">
        <v>0</v>
      </c>
      <c r="D26" s="18">
        <v>0</v>
      </c>
      <c r="E26" s="15"/>
      <c r="F26" s="16" t="str">
        <f t="shared" ref="F26" si="5">IF(C26=0," ",E26/C26)</f>
        <v xml:space="preserve"> </v>
      </c>
      <c r="G26" s="17"/>
      <c r="H26" s="18"/>
      <c r="I26" s="15"/>
      <c r="J26" s="16" t="str">
        <f t="shared" si="0"/>
        <v xml:space="preserve"> </v>
      </c>
      <c r="K26" s="17"/>
      <c r="L26" s="18"/>
      <c r="M26" s="15"/>
      <c r="N26" s="15" t="str">
        <f t="shared" si="1"/>
        <v/>
      </c>
      <c r="O26" s="17"/>
      <c r="P26" s="18"/>
      <c r="Q26" s="15"/>
      <c r="R26" s="15" t="str">
        <f t="shared" si="2"/>
        <v/>
      </c>
      <c r="S26" s="17"/>
      <c r="T26" s="18"/>
      <c r="U26" s="15"/>
      <c r="V26" s="15" t="str">
        <f t="shared" si="3"/>
        <v/>
      </c>
      <c r="W26" s="17"/>
      <c r="X26" s="18"/>
      <c r="Y26" s="15"/>
      <c r="Z26" s="16" t="str">
        <f t="shared" si="4"/>
        <v xml:space="preserve"> </v>
      </c>
      <c r="AA26" s="136"/>
      <c r="AB26" s="136"/>
      <c r="AC26" s="136"/>
      <c r="AD26" s="136"/>
      <c r="AE26" s="136"/>
      <c r="AF26" s="136"/>
      <c r="AG26" s="136"/>
      <c r="AH26" s="136"/>
      <c r="AI26" s="136"/>
      <c r="AJ26" s="136"/>
      <c r="AK26" s="136"/>
      <c r="AL26" s="136"/>
      <c r="AM26" s="136"/>
      <c r="AN26" s="136"/>
      <c r="AO26" s="136"/>
      <c r="AP26" s="136"/>
      <c r="AQ26" s="136"/>
      <c r="AR26" s="136"/>
      <c r="AS26" s="136"/>
      <c r="AT26" s="136"/>
    </row>
    <row r="27" spans="1:46" ht="18" customHeight="1">
      <c r="A27" s="24" t="s">
        <v>132</v>
      </c>
      <c r="B27" s="25"/>
      <c r="C27" s="26">
        <f t="shared" ref="C27:Z27" si="6">IF(SUM(C15:C26)=0,0,SUM(C15:C26))</f>
        <v>3544.91</v>
      </c>
      <c r="D27" s="73">
        <f t="shared" si="6"/>
        <v>2341060</v>
      </c>
      <c r="E27" s="27">
        <f t="shared" si="6"/>
        <v>0</v>
      </c>
      <c r="F27" s="27">
        <f t="shared" si="6"/>
        <v>0</v>
      </c>
      <c r="G27" s="28">
        <f t="shared" si="6"/>
        <v>0</v>
      </c>
      <c r="H27" s="29">
        <f t="shared" si="6"/>
        <v>0</v>
      </c>
      <c r="I27" s="28">
        <f t="shared" si="6"/>
        <v>0</v>
      </c>
      <c r="J27" s="28">
        <f t="shared" si="6"/>
        <v>0</v>
      </c>
      <c r="K27" s="26">
        <f t="shared" si="6"/>
        <v>0</v>
      </c>
      <c r="L27" s="30">
        <f t="shared" si="6"/>
        <v>0</v>
      </c>
      <c r="M27" s="26">
        <f t="shared" si="6"/>
        <v>0</v>
      </c>
      <c r="N27" s="26">
        <f t="shared" si="6"/>
        <v>0</v>
      </c>
      <c r="O27" s="31">
        <f t="shared" si="6"/>
        <v>0</v>
      </c>
      <c r="P27" s="30">
        <f t="shared" si="6"/>
        <v>0</v>
      </c>
      <c r="Q27" s="26">
        <f t="shared" si="6"/>
        <v>0</v>
      </c>
      <c r="R27" s="26">
        <f t="shared" si="6"/>
        <v>0</v>
      </c>
      <c r="S27" s="31">
        <f t="shared" si="6"/>
        <v>0</v>
      </c>
      <c r="T27" s="30">
        <f t="shared" si="6"/>
        <v>0</v>
      </c>
      <c r="U27" s="26">
        <f t="shared" si="6"/>
        <v>0</v>
      </c>
      <c r="V27" s="26">
        <f t="shared" si="6"/>
        <v>0</v>
      </c>
      <c r="W27" s="28">
        <f t="shared" si="6"/>
        <v>0</v>
      </c>
      <c r="X27" s="29">
        <f t="shared" si="6"/>
        <v>0</v>
      </c>
      <c r="Y27" s="28">
        <f t="shared" si="6"/>
        <v>0</v>
      </c>
      <c r="Z27" s="28">
        <f t="shared" si="6"/>
        <v>0</v>
      </c>
      <c r="AA27" s="157"/>
      <c r="AB27" s="157"/>
      <c r="AC27" s="157"/>
      <c r="AD27" s="157"/>
      <c r="AE27" s="157"/>
      <c r="AF27" s="157"/>
      <c r="AG27" s="157"/>
      <c r="AH27" s="157"/>
      <c r="AI27" s="157"/>
      <c r="AJ27" s="157"/>
      <c r="AK27" s="157"/>
      <c r="AL27" s="157"/>
      <c r="AM27" s="157"/>
      <c r="AN27" s="157"/>
      <c r="AO27" s="157"/>
      <c r="AP27" s="157"/>
      <c r="AQ27" s="157"/>
      <c r="AR27" s="157"/>
      <c r="AS27" s="157"/>
      <c r="AT27" s="157"/>
    </row>
    <row r="28" spans="1:46" ht="18" customHeight="1">
      <c r="A28" s="24" t="s">
        <v>133</v>
      </c>
      <c r="B28" s="32">
        <f>IF(SUM(B15:B26)&gt;0,AVERAGE(B15:B26),0)</f>
        <v>1335</v>
      </c>
      <c r="C28" s="32">
        <f>IF(SUM(C15:C26)&gt;0,AVERAGE(C15:C26),0)</f>
        <v>295.40916666666664</v>
      </c>
      <c r="D28" s="32">
        <f>IF(SUM(D15:D26)&gt;0,AVERAGE(D15:D26),0)</f>
        <v>195088.33333333334</v>
      </c>
      <c r="E28" s="32">
        <f>IF(SUM(E15:E26)&gt;0,AVERAGE(E15:E26),0)</f>
        <v>0</v>
      </c>
      <c r="F28" s="32">
        <f>IF(SUM(F15:F26)&gt;0,AVERAGE(F15:F26),0)</f>
        <v>0</v>
      </c>
      <c r="G28" s="33">
        <f>IF(G27=0,0,AVERAGE(G15:G26))</f>
        <v>0</v>
      </c>
      <c r="H28" s="33">
        <f>IF(H27=0,0,AVERAGE(H15:H26))</f>
        <v>0</v>
      </c>
      <c r="I28" s="33">
        <f>IF(I27=0,0,AVERAGE(I15:I26))</f>
        <v>0</v>
      </c>
      <c r="J28" s="33">
        <f>IF(J27=0,0,AVERAGE(J15:J26))</f>
        <v>0</v>
      </c>
      <c r="K28" s="32">
        <f t="shared" ref="K28:V28" si="7">IF(SUM(K15:K26)&gt;0,AVERAGE(K15:K26),0)</f>
        <v>0</v>
      </c>
      <c r="L28" s="32">
        <f t="shared" si="7"/>
        <v>0</v>
      </c>
      <c r="M28" s="32">
        <f t="shared" si="7"/>
        <v>0</v>
      </c>
      <c r="N28" s="32">
        <f t="shared" si="7"/>
        <v>0</v>
      </c>
      <c r="O28" s="34">
        <f t="shared" si="7"/>
        <v>0</v>
      </c>
      <c r="P28" s="32">
        <f t="shared" si="7"/>
        <v>0</v>
      </c>
      <c r="Q28" s="32">
        <f t="shared" si="7"/>
        <v>0</v>
      </c>
      <c r="R28" s="32">
        <f t="shared" si="7"/>
        <v>0</v>
      </c>
      <c r="S28" s="34">
        <f t="shared" si="7"/>
        <v>0</v>
      </c>
      <c r="T28" s="32">
        <f t="shared" si="7"/>
        <v>0</v>
      </c>
      <c r="U28" s="32">
        <f t="shared" si="7"/>
        <v>0</v>
      </c>
      <c r="V28" s="32">
        <f t="shared" si="7"/>
        <v>0</v>
      </c>
      <c r="W28" s="33">
        <f>IF(W27=0,0,AVERAGE(W15:W26))</f>
        <v>0</v>
      </c>
      <c r="X28" s="33">
        <f>IF(X27=0,0,AVERAGE(X15:X26))</f>
        <v>0</v>
      </c>
      <c r="Y28" s="33">
        <f>IF(Y27=0,0,AVERAGE(Y15:Y26))</f>
        <v>0</v>
      </c>
      <c r="Z28" s="33">
        <f>IF(Z27=0,0,AVERAGE(Z15:Z26))</f>
        <v>0</v>
      </c>
      <c r="AA28" s="157"/>
      <c r="AB28" s="157"/>
      <c r="AC28" s="157"/>
      <c r="AD28" s="157"/>
      <c r="AE28" s="157"/>
      <c r="AF28" s="157"/>
      <c r="AG28" s="157"/>
      <c r="AH28" s="157"/>
      <c r="AI28" s="157"/>
      <c r="AJ28" s="157"/>
      <c r="AK28" s="157"/>
      <c r="AL28" s="157"/>
      <c r="AM28" s="157"/>
      <c r="AN28" s="157"/>
      <c r="AO28" s="157"/>
      <c r="AP28" s="157"/>
      <c r="AQ28" s="157"/>
      <c r="AR28" s="157"/>
      <c r="AS28" s="157"/>
      <c r="AT28" s="157"/>
    </row>
    <row r="29" spans="1:46" ht="18" customHeight="1">
      <c r="A29" s="165"/>
      <c r="B29" s="165"/>
      <c r="C29" s="157"/>
      <c r="D29" s="166"/>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row>
    <row r="30" spans="1:46" ht="37.5" customHeight="1">
      <c r="A30" s="224" t="s">
        <v>134</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120"/>
      <c r="AK30" s="120"/>
      <c r="AL30" s="120"/>
      <c r="AM30" s="120"/>
      <c r="AN30" s="120"/>
      <c r="AO30" s="120"/>
      <c r="AP30" s="120"/>
      <c r="AQ30" s="120"/>
      <c r="AR30" s="120"/>
      <c r="AS30" s="120"/>
      <c r="AT30" s="120"/>
    </row>
    <row r="31" spans="1:46" ht="15.75" customHeight="1">
      <c r="A31" s="167"/>
      <c r="B31" s="167"/>
      <c r="C31" s="167"/>
      <c r="D31" s="168"/>
      <c r="E31" s="167"/>
      <c r="F31" s="167"/>
      <c r="G31" s="167"/>
      <c r="H31" s="167"/>
      <c r="I31" s="167"/>
      <c r="J31" s="167"/>
      <c r="K31" s="167"/>
      <c r="L31" s="167"/>
      <c r="M31" s="167"/>
      <c r="N31" s="167"/>
      <c r="O31" s="167"/>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row>
    <row r="32" spans="1:46" ht="15.75" customHeight="1">
      <c r="A32" s="167"/>
      <c r="B32" s="167"/>
      <c r="C32" s="167"/>
      <c r="D32" s="168"/>
      <c r="E32" s="167"/>
      <c r="F32" s="167"/>
      <c r="G32" s="167"/>
      <c r="H32" s="167"/>
      <c r="I32" s="167"/>
      <c r="J32" s="167"/>
      <c r="K32" s="167"/>
      <c r="L32" s="167"/>
      <c r="M32" s="167"/>
      <c r="N32" s="167"/>
      <c r="O32" s="167"/>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row>
    <row r="33" spans="1:46" ht="36.75" customHeight="1">
      <c r="A33" s="35" t="s">
        <v>107</v>
      </c>
      <c r="B33" s="36"/>
      <c r="C33" s="232" t="s">
        <v>135</v>
      </c>
      <c r="D33" s="254"/>
      <c r="E33" s="233" t="s">
        <v>136</v>
      </c>
      <c r="F33" s="254"/>
      <c r="G33" s="238" t="s">
        <v>137</v>
      </c>
      <c r="H33" s="254"/>
      <c r="I33" s="232" t="s">
        <v>138</v>
      </c>
      <c r="J33" s="254"/>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row>
    <row r="34" spans="1:46" ht="30" customHeight="1">
      <c r="A34" s="35" t="s">
        <v>114</v>
      </c>
      <c r="B34" s="35" t="s">
        <v>115</v>
      </c>
      <c r="C34" s="35" t="s">
        <v>116</v>
      </c>
      <c r="D34" s="37" t="s">
        <v>139</v>
      </c>
      <c r="E34" s="38" t="s">
        <v>116</v>
      </c>
      <c r="F34" s="38" t="s">
        <v>139</v>
      </c>
      <c r="G34" s="75" t="s">
        <v>116</v>
      </c>
      <c r="H34" s="75" t="s">
        <v>139</v>
      </c>
      <c r="I34" s="40" t="s">
        <v>116</v>
      </c>
      <c r="J34" s="35" t="s">
        <v>139</v>
      </c>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row>
    <row r="35" spans="1:46" ht="18" customHeight="1">
      <c r="A35" s="12" t="s">
        <v>120</v>
      </c>
      <c r="B35" s="12"/>
      <c r="C35" s="76"/>
      <c r="D35" s="77"/>
      <c r="E35" s="41"/>
      <c r="F35" s="42"/>
      <c r="G35" s="41"/>
      <c r="H35" s="42"/>
      <c r="I35" s="41"/>
      <c r="J35" s="42"/>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row>
    <row r="36" spans="1:46" ht="18" customHeight="1">
      <c r="A36" s="19" t="s">
        <v>121</v>
      </c>
      <c r="B36" s="19"/>
      <c r="C36" s="78"/>
      <c r="D36" s="79"/>
      <c r="E36" s="41"/>
      <c r="F36" s="42"/>
      <c r="G36" s="15"/>
      <c r="H36" s="18"/>
      <c r="I36" s="15"/>
      <c r="J36" s="18"/>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row>
    <row r="37" spans="1:46" ht="18" customHeight="1">
      <c r="A37" s="19" t="s">
        <v>122</v>
      </c>
      <c r="B37" s="19"/>
      <c r="C37" s="78"/>
      <c r="D37" s="79"/>
      <c r="E37" s="41"/>
      <c r="F37" s="42"/>
      <c r="G37" s="15"/>
      <c r="H37" s="18"/>
      <c r="I37" s="15"/>
      <c r="J37" s="18"/>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row>
    <row r="38" spans="1:46" ht="18" customHeight="1">
      <c r="A38" s="19" t="s">
        <v>123</v>
      </c>
      <c r="B38" s="19"/>
      <c r="C38" s="78"/>
      <c r="D38" s="79"/>
      <c r="E38" s="41"/>
      <c r="F38" s="42"/>
      <c r="G38" s="15"/>
      <c r="H38" s="18"/>
      <c r="I38" s="15"/>
      <c r="J38" s="18"/>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row>
    <row r="39" spans="1:46" ht="18" customHeight="1">
      <c r="A39" s="19" t="s">
        <v>124</v>
      </c>
      <c r="B39" s="19"/>
      <c r="C39" s="78"/>
      <c r="D39" s="79"/>
      <c r="E39" s="41"/>
      <c r="F39" s="42"/>
      <c r="G39" s="15"/>
      <c r="H39" s="18"/>
      <c r="I39" s="15"/>
      <c r="J39" s="18"/>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row>
    <row r="40" spans="1:46" ht="18" customHeight="1">
      <c r="A40" s="19" t="s">
        <v>125</v>
      </c>
      <c r="B40" s="19"/>
      <c r="C40" s="78"/>
      <c r="D40" s="79"/>
      <c r="E40" s="41"/>
      <c r="F40" s="42"/>
      <c r="G40" s="15"/>
      <c r="H40" s="18"/>
      <c r="I40" s="15"/>
      <c r="J40" s="18"/>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row>
    <row r="41" spans="1:46" ht="18" customHeight="1">
      <c r="A41" s="12" t="s">
        <v>126</v>
      </c>
      <c r="B41" s="12"/>
      <c r="C41" s="78"/>
      <c r="D41" s="79"/>
      <c r="E41" s="41"/>
      <c r="F41" s="42"/>
      <c r="G41" s="15"/>
      <c r="H41" s="18"/>
      <c r="I41" s="15"/>
      <c r="J41" s="18"/>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row>
    <row r="42" spans="1:46" ht="18" customHeight="1">
      <c r="A42" s="19" t="s">
        <v>127</v>
      </c>
      <c r="B42" s="19"/>
      <c r="C42" s="78"/>
      <c r="D42" s="79"/>
      <c r="E42" s="41"/>
      <c r="F42" s="42"/>
      <c r="G42" s="15"/>
      <c r="H42" s="18"/>
      <c r="I42" s="15"/>
      <c r="J42" s="18"/>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row>
    <row r="43" spans="1:46" ht="18" customHeight="1">
      <c r="A43" s="12" t="s">
        <v>128</v>
      </c>
      <c r="B43" s="12"/>
      <c r="C43" s="78"/>
      <c r="D43" s="79"/>
      <c r="E43" s="41"/>
      <c r="F43" s="42"/>
      <c r="G43" s="15"/>
      <c r="H43" s="18"/>
      <c r="I43" s="15"/>
      <c r="J43" s="18"/>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row>
    <row r="44" spans="1:46" ht="18" customHeight="1">
      <c r="A44" s="19" t="s">
        <v>129</v>
      </c>
      <c r="B44" s="19"/>
      <c r="C44" s="78"/>
      <c r="D44" s="79"/>
      <c r="E44" s="41"/>
      <c r="F44" s="42"/>
      <c r="G44" s="15"/>
      <c r="H44" s="18"/>
      <c r="I44" s="15"/>
      <c r="J44" s="18"/>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row>
    <row r="45" spans="1:46" ht="18" customHeight="1">
      <c r="A45" s="12" t="s">
        <v>130</v>
      </c>
      <c r="B45" s="12"/>
      <c r="C45" s="78"/>
      <c r="D45" s="79"/>
      <c r="E45" s="41"/>
      <c r="F45" s="42"/>
      <c r="G45" s="15"/>
      <c r="H45" s="18"/>
      <c r="I45" s="15"/>
      <c r="J45" s="18"/>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row>
    <row r="46" spans="1:46" ht="18" customHeight="1">
      <c r="A46" s="19" t="s">
        <v>131</v>
      </c>
      <c r="B46" s="19"/>
      <c r="C46" s="78"/>
      <c r="D46" s="18"/>
      <c r="E46" s="41"/>
      <c r="F46" s="42"/>
      <c r="G46" s="15"/>
      <c r="H46" s="18"/>
      <c r="I46" s="15"/>
      <c r="J46" s="18"/>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row>
    <row r="47" spans="1:46" ht="18" customHeight="1">
      <c r="A47" s="43" t="s">
        <v>132</v>
      </c>
      <c r="B47" s="43"/>
      <c r="C47" s="44">
        <f t="shared" ref="C47:J47" si="8">IF(SUM(C35:C46)=0,0,SUM(C35:C46))</f>
        <v>0</v>
      </c>
      <c r="D47" s="37">
        <f t="shared" si="8"/>
        <v>0</v>
      </c>
      <c r="E47" s="38">
        <f t="shared" si="8"/>
        <v>0</v>
      </c>
      <c r="F47" s="45">
        <f t="shared" si="8"/>
        <v>0</v>
      </c>
      <c r="G47" s="75">
        <f t="shared" si="8"/>
        <v>0</v>
      </c>
      <c r="H47" s="80">
        <f t="shared" si="8"/>
        <v>0</v>
      </c>
      <c r="I47" s="46">
        <f t="shared" si="8"/>
        <v>0</v>
      </c>
      <c r="J47" s="47">
        <f t="shared" si="8"/>
        <v>0</v>
      </c>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1:46" ht="18" customHeight="1">
      <c r="A48" s="43" t="s">
        <v>140</v>
      </c>
      <c r="B48" s="43"/>
      <c r="C48" s="44">
        <f t="shared" ref="C48:J48" si="9">IF(SUM(C35:C46)&gt;0,AVERAGE(C35:C46),0)</f>
        <v>0</v>
      </c>
      <c r="D48" s="44">
        <f t="shared" si="9"/>
        <v>0</v>
      </c>
      <c r="E48" s="44">
        <f t="shared" si="9"/>
        <v>0</v>
      </c>
      <c r="F48" s="44">
        <f t="shared" si="9"/>
        <v>0</v>
      </c>
      <c r="G48" s="44">
        <f t="shared" si="9"/>
        <v>0</v>
      </c>
      <c r="H48" s="44">
        <f t="shared" si="9"/>
        <v>0</v>
      </c>
      <c r="I48" s="44">
        <f t="shared" si="9"/>
        <v>0</v>
      </c>
      <c r="J48" s="44">
        <f t="shared" si="9"/>
        <v>0</v>
      </c>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spans="1:46" ht="18" customHeight="1">
      <c r="A49" s="145"/>
      <c r="B49" s="145"/>
      <c r="C49" s="120"/>
      <c r="D49" s="162"/>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spans="1:46" ht="15.75" customHeight="1">
      <c r="A50" s="224" t="s">
        <v>141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row>
    <row r="51" spans="1:46" ht="15.75" customHeight="1">
      <c r="A51" s="120"/>
      <c r="B51" s="120"/>
      <c r="C51" s="120"/>
      <c r="D51" s="162"/>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spans="1:46" ht="15.75" customHeight="1">
      <c r="A52" s="120"/>
      <c r="B52" s="120"/>
      <c r="C52" s="120"/>
      <c r="D52" s="162"/>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spans="1:46" ht="19.5" customHeight="1">
      <c r="A53" s="48" t="s">
        <v>107</v>
      </c>
      <c r="B53" s="171"/>
      <c r="C53" s="228" t="s">
        <v>108</v>
      </c>
      <c r="D53" s="259"/>
      <c r="E53" s="259"/>
      <c r="F53" s="260"/>
      <c r="G53" s="229" t="s">
        <v>142</v>
      </c>
      <c r="H53" s="259"/>
      <c r="I53" s="259"/>
      <c r="J53" s="260"/>
      <c r="K53" s="228" t="s">
        <v>110</v>
      </c>
      <c r="L53" s="259"/>
      <c r="M53" s="259"/>
      <c r="N53" s="260"/>
      <c r="O53" s="229" t="s">
        <v>143</v>
      </c>
      <c r="P53" s="259"/>
      <c r="Q53" s="259"/>
      <c r="R53" s="260"/>
      <c r="S53" s="228" t="s">
        <v>144</v>
      </c>
      <c r="T53" s="259"/>
      <c r="U53" s="259"/>
      <c r="V53" s="260"/>
      <c r="W53" s="230" t="s">
        <v>145</v>
      </c>
      <c r="X53" s="259"/>
      <c r="Y53" s="259"/>
      <c r="Z53" s="259"/>
      <c r="AA53" s="163"/>
      <c r="AB53" s="163"/>
      <c r="AC53" s="163"/>
      <c r="AD53" s="163"/>
      <c r="AE53" s="163"/>
      <c r="AF53" s="163"/>
      <c r="AG53" s="163"/>
      <c r="AH53" s="163"/>
      <c r="AI53" s="163"/>
      <c r="AJ53" s="163"/>
      <c r="AK53" s="163"/>
      <c r="AL53" s="163"/>
      <c r="AM53" s="163"/>
      <c r="AN53" s="163"/>
      <c r="AO53" s="163"/>
      <c r="AP53" s="163"/>
      <c r="AQ53" s="163"/>
      <c r="AR53" s="163"/>
      <c r="AS53" s="163"/>
      <c r="AT53" s="163"/>
    </row>
    <row r="54" spans="1:46" ht="15.75" customHeight="1">
      <c r="A54" s="49" t="s">
        <v>146</v>
      </c>
      <c r="B54" s="50" t="s">
        <v>115</v>
      </c>
      <c r="C54" s="51" t="s">
        <v>116</v>
      </c>
      <c r="D54" s="52" t="s">
        <v>139</v>
      </c>
      <c r="E54" s="53" t="s">
        <v>118</v>
      </c>
      <c r="F54" s="81" t="s">
        <v>147</v>
      </c>
      <c r="G54" s="54" t="s">
        <v>148</v>
      </c>
      <c r="H54" s="55" t="s">
        <v>149</v>
      </c>
      <c r="I54" s="55" t="s">
        <v>118</v>
      </c>
      <c r="J54" s="55" t="s">
        <v>147</v>
      </c>
      <c r="K54" s="51" t="s">
        <v>116</v>
      </c>
      <c r="L54" s="53" t="s">
        <v>139</v>
      </c>
      <c r="M54" s="53" t="s">
        <v>118</v>
      </c>
      <c r="N54" s="53" t="s">
        <v>147</v>
      </c>
      <c r="O54" s="54" t="s">
        <v>150</v>
      </c>
      <c r="P54" s="55" t="s">
        <v>149</v>
      </c>
      <c r="Q54" s="55" t="s">
        <v>118</v>
      </c>
      <c r="R54" s="55" t="s">
        <v>147</v>
      </c>
      <c r="S54" s="51" t="s">
        <v>116</v>
      </c>
      <c r="T54" s="53" t="s">
        <v>139</v>
      </c>
      <c r="U54" s="53" t="s">
        <v>118</v>
      </c>
      <c r="V54" s="53" t="s">
        <v>147</v>
      </c>
      <c r="W54" s="8" t="s">
        <v>116</v>
      </c>
      <c r="X54" s="10" t="s">
        <v>139</v>
      </c>
      <c r="Y54" s="10" t="s">
        <v>118</v>
      </c>
      <c r="Z54" s="10" t="s">
        <v>147</v>
      </c>
      <c r="AA54" s="163"/>
      <c r="AB54" s="163"/>
      <c r="AC54" s="163"/>
      <c r="AD54" s="163"/>
      <c r="AE54" s="163"/>
      <c r="AF54" s="163"/>
      <c r="AG54" s="163"/>
      <c r="AH54" s="163"/>
      <c r="AI54" s="163"/>
      <c r="AJ54" s="163"/>
      <c r="AK54" s="163"/>
      <c r="AL54" s="163"/>
      <c r="AM54" s="163"/>
      <c r="AN54" s="163"/>
      <c r="AO54" s="163"/>
      <c r="AP54" s="163"/>
      <c r="AQ54" s="163"/>
      <c r="AR54" s="163"/>
      <c r="AS54" s="163"/>
      <c r="AT54" s="163"/>
    </row>
    <row r="55" spans="1:46" ht="18" customHeight="1">
      <c r="A55" s="56" t="s">
        <v>151</v>
      </c>
      <c r="B55" s="57"/>
      <c r="C55" s="58">
        <f t="shared" ref="C55:D55" si="10">+C27</f>
        <v>3544.91</v>
      </c>
      <c r="D55" s="18">
        <f t="shared" si="10"/>
        <v>2341060</v>
      </c>
      <c r="E55" s="16">
        <f>E27</f>
        <v>0</v>
      </c>
      <c r="F55" s="82">
        <f>E28</f>
        <v>0</v>
      </c>
      <c r="G55" s="58">
        <f>+G27+W27</f>
        <v>0</v>
      </c>
      <c r="H55" s="18">
        <f t="shared" ref="H55:I55" si="11">H27+X27</f>
        <v>0</v>
      </c>
      <c r="I55" s="16">
        <f t="shared" si="11"/>
        <v>0</v>
      </c>
      <c r="J55" s="16">
        <f>AVERAGE(J28,Z28)</f>
        <v>0</v>
      </c>
      <c r="K55" s="58">
        <f>+K27</f>
        <v>0</v>
      </c>
      <c r="L55" s="18">
        <f t="shared" ref="L55:M55" si="12">L27</f>
        <v>0</v>
      </c>
      <c r="M55" s="16">
        <f t="shared" si="12"/>
        <v>0</v>
      </c>
      <c r="N55" s="16">
        <f>N28</f>
        <v>0</v>
      </c>
      <c r="O55" s="58">
        <f>+O27</f>
        <v>0</v>
      </c>
      <c r="P55" s="18">
        <f t="shared" ref="P55:Q55" si="13">P27</f>
        <v>0</v>
      </c>
      <c r="Q55" s="16">
        <f t="shared" si="13"/>
        <v>0</v>
      </c>
      <c r="R55" s="16">
        <f>R28</f>
        <v>0</v>
      </c>
      <c r="S55" s="59">
        <f>+S27</f>
        <v>0</v>
      </c>
      <c r="T55" s="18">
        <f t="shared" ref="T55:U55" si="14">T27</f>
        <v>0</v>
      </c>
      <c r="U55" s="16">
        <f t="shared" si="14"/>
        <v>0</v>
      </c>
      <c r="V55" s="16">
        <f>V28</f>
        <v>0</v>
      </c>
      <c r="W55" s="60" t="s">
        <v>152</v>
      </c>
      <c r="X55" s="61" t="s">
        <v>152</v>
      </c>
      <c r="Y55" s="62" t="s">
        <v>152</v>
      </c>
      <c r="Z55" s="62" t="s">
        <v>152</v>
      </c>
      <c r="AA55" s="163"/>
      <c r="AB55" s="163"/>
      <c r="AC55" s="163"/>
      <c r="AD55" s="163"/>
      <c r="AE55" s="163"/>
      <c r="AF55" s="163"/>
      <c r="AG55" s="163"/>
      <c r="AH55" s="163"/>
      <c r="AI55" s="163"/>
      <c r="AJ55" s="163"/>
      <c r="AK55" s="163"/>
      <c r="AL55" s="163"/>
      <c r="AM55" s="163"/>
      <c r="AN55" s="163"/>
      <c r="AO55" s="163"/>
      <c r="AP55" s="163"/>
      <c r="AQ55" s="163"/>
      <c r="AR55" s="163"/>
      <c r="AS55" s="163"/>
      <c r="AT55" s="163"/>
    </row>
    <row r="56" spans="1:46" ht="18" customHeight="1">
      <c r="A56" s="56" t="s">
        <v>153</v>
      </c>
      <c r="B56" s="57"/>
      <c r="C56" s="58">
        <f t="shared" ref="C56:D56" si="15">C47</f>
        <v>0</v>
      </c>
      <c r="D56" s="18">
        <f t="shared" si="15"/>
        <v>0</v>
      </c>
      <c r="E56" s="63" t="s">
        <v>154</v>
      </c>
      <c r="F56" s="82" t="s">
        <v>155</v>
      </c>
      <c r="G56" s="58">
        <f t="shared" ref="G56:H56" si="16">+E47</f>
        <v>0</v>
      </c>
      <c r="H56" s="18">
        <f t="shared" si="16"/>
        <v>0</v>
      </c>
      <c r="I56" s="16" t="s">
        <v>156</v>
      </c>
      <c r="J56" s="16" t="s">
        <v>155</v>
      </c>
      <c r="K56" s="58">
        <f t="shared" ref="K56:L56" si="17">G47</f>
        <v>0</v>
      </c>
      <c r="L56" s="64">
        <f t="shared" si="17"/>
        <v>0</v>
      </c>
      <c r="M56" s="16" t="s">
        <v>155</v>
      </c>
      <c r="N56" s="16" t="s">
        <v>155</v>
      </c>
      <c r="O56" s="58" t="s">
        <v>152</v>
      </c>
      <c r="P56" s="18" t="s">
        <v>155</v>
      </c>
      <c r="Q56" s="16" t="s">
        <v>155</v>
      </c>
      <c r="R56" s="16" t="s">
        <v>155</v>
      </c>
      <c r="S56" s="59" t="s">
        <v>152</v>
      </c>
      <c r="T56" s="18" t="s">
        <v>155</v>
      </c>
      <c r="U56" s="16" t="s">
        <v>155</v>
      </c>
      <c r="V56" s="16" t="s">
        <v>155</v>
      </c>
      <c r="W56" s="60">
        <f t="shared" ref="W56:X56" si="18">+I47</f>
        <v>0</v>
      </c>
      <c r="X56" s="61">
        <f t="shared" si="18"/>
        <v>0</v>
      </c>
      <c r="Y56" s="62" t="s">
        <v>152</v>
      </c>
      <c r="Z56" s="62" t="s">
        <v>152</v>
      </c>
      <c r="AA56" s="163"/>
      <c r="AB56" s="163"/>
      <c r="AC56" s="163"/>
      <c r="AD56" s="163"/>
      <c r="AE56" s="163"/>
      <c r="AF56" s="163"/>
      <c r="AG56" s="163"/>
      <c r="AH56" s="163"/>
      <c r="AI56" s="163"/>
      <c r="AJ56" s="163"/>
      <c r="AK56" s="163"/>
      <c r="AL56" s="163"/>
      <c r="AM56" s="163"/>
      <c r="AN56" s="163"/>
      <c r="AO56" s="163"/>
      <c r="AP56" s="163"/>
      <c r="AQ56" s="163"/>
      <c r="AR56" s="163"/>
      <c r="AS56" s="163"/>
      <c r="AT56" s="163"/>
    </row>
    <row r="57" spans="1:46" ht="18" customHeight="1">
      <c r="A57" s="56" t="s">
        <v>157</v>
      </c>
      <c r="B57" s="57"/>
      <c r="C57" s="65">
        <f t="shared" ref="C57:E57" si="19">SUM(C55:C56)</f>
        <v>3544.91</v>
      </c>
      <c r="D57" s="66">
        <f t="shared" si="19"/>
        <v>2341060</v>
      </c>
      <c r="E57" s="67">
        <f t="shared" si="19"/>
        <v>0</v>
      </c>
      <c r="F57" s="83" t="s">
        <v>155</v>
      </c>
      <c r="G57" s="68">
        <f t="shared" ref="G57:I57" si="20">SUM(G55:G56)</f>
        <v>0</v>
      </c>
      <c r="H57" s="69">
        <f t="shared" si="20"/>
        <v>0</v>
      </c>
      <c r="I57" s="70">
        <f t="shared" si="20"/>
        <v>0</v>
      </c>
      <c r="J57" s="70" t="s">
        <v>155</v>
      </c>
      <c r="K57" s="65">
        <f t="shared" ref="K57:M57" si="21">SUM(K55:K56)</f>
        <v>0</v>
      </c>
      <c r="L57" s="66">
        <f t="shared" si="21"/>
        <v>0</v>
      </c>
      <c r="M57" s="67">
        <f t="shared" si="21"/>
        <v>0</v>
      </c>
      <c r="N57" s="67" t="s">
        <v>155</v>
      </c>
      <c r="O57" s="68">
        <f t="shared" ref="O57:Q57" si="22">SUM(O55:O56)</f>
        <v>0</v>
      </c>
      <c r="P57" s="69">
        <f t="shared" si="22"/>
        <v>0</v>
      </c>
      <c r="Q57" s="68">
        <f t="shared" si="22"/>
        <v>0</v>
      </c>
      <c r="R57" s="70" t="s">
        <v>155</v>
      </c>
      <c r="S57" s="71" t="str">
        <f t="shared" ref="S57:U57" si="23">IF(SUM(S55:S56)=0,"",SUM(S55:S56))</f>
        <v/>
      </c>
      <c r="T57" s="72" t="str">
        <f t="shared" si="23"/>
        <v/>
      </c>
      <c r="U57" s="67" t="str">
        <f t="shared" si="23"/>
        <v/>
      </c>
      <c r="V57" s="67" t="s">
        <v>155</v>
      </c>
      <c r="W57" s="26">
        <f t="shared" ref="W57:Z57" si="24">SUM(W55:W56)</f>
        <v>0</v>
      </c>
      <c r="X57" s="73">
        <f t="shared" si="24"/>
        <v>0</v>
      </c>
      <c r="Y57" s="27">
        <f t="shared" si="24"/>
        <v>0</v>
      </c>
      <c r="Z57" s="27">
        <f t="shared" si="24"/>
        <v>0</v>
      </c>
      <c r="AA57" s="163"/>
      <c r="AB57" s="163"/>
      <c r="AC57" s="163"/>
      <c r="AD57" s="163"/>
      <c r="AE57" s="163"/>
      <c r="AF57" s="163"/>
      <c r="AG57" s="163"/>
      <c r="AH57" s="163"/>
      <c r="AI57" s="163"/>
      <c r="AJ57" s="163"/>
      <c r="AK57" s="163"/>
      <c r="AL57" s="163"/>
      <c r="AM57" s="163"/>
      <c r="AN57" s="163"/>
      <c r="AO57" s="163"/>
      <c r="AP57" s="163"/>
      <c r="AQ57" s="163"/>
      <c r="AR57" s="163"/>
      <c r="AS57" s="163"/>
      <c r="AT57" s="163"/>
    </row>
    <row r="58" spans="1:46" ht="18" customHeight="1">
      <c r="A58" s="120" t="s">
        <v>158</v>
      </c>
      <c r="B58" s="120"/>
      <c r="C58" s="120"/>
      <c r="D58" s="162"/>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ht="18" customHeight="1">
      <c r="A59" s="120"/>
      <c r="B59" s="120"/>
      <c r="C59" s="120"/>
      <c r="D59" s="162"/>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8" customHeight="1">
      <c r="A60" s="120"/>
      <c r="B60" s="120"/>
      <c r="C60" s="120"/>
      <c r="D60" s="162"/>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8" customHeight="1">
      <c r="A61" s="120"/>
      <c r="B61" s="120"/>
      <c r="C61" s="120"/>
      <c r="D61" s="162"/>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spans="1:46" ht="19.5" customHeight="1">
      <c r="A62" s="224" t="s">
        <v>159</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155"/>
      <c r="AC62" s="155"/>
      <c r="AD62" s="155"/>
      <c r="AE62" s="155"/>
      <c r="AF62" s="155"/>
      <c r="AG62" s="155"/>
      <c r="AH62" s="155"/>
      <c r="AI62" s="172"/>
      <c r="AJ62" s="172"/>
      <c r="AK62" s="172"/>
      <c r="AL62" s="172"/>
      <c r="AM62" s="172"/>
      <c r="AN62" s="172"/>
      <c r="AO62" s="172"/>
      <c r="AP62" s="172"/>
      <c r="AQ62" s="172"/>
      <c r="AR62" s="172"/>
      <c r="AS62" s="120"/>
      <c r="AT62" s="120"/>
    </row>
    <row r="63" spans="1:46" ht="19.5" customHeight="1">
      <c r="A63" s="120"/>
      <c r="B63" s="120"/>
      <c r="C63" s="120"/>
      <c r="D63" s="162"/>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spans="1:46" ht="19.5" customHeight="1">
      <c r="A64" s="120"/>
      <c r="B64" s="120"/>
      <c r="C64" s="120"/>
      <c r="D64" s="162"/>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spans="1:46" ht="19.5" customHeight="1">
      <c r="A65" s="120"/>
      <c r="B65" s="120"/>
      <c r="C65" s="120"/>
      <c r="D65" s="162"/>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spans="1:46" ht="19.5" customHeight="1">
      <c r="A66" s="120"/>
      <c r="B66" s="120"/>
      <c r="C66" s="120"/>
      <c r="D66" s="162"/>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spans="1:46" ht="19.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spans="1:46" ht="19.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spans="1:46" ht="19.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spans="1:46" ht="19.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spans="1:46" ht="19.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spans="1:46" ht="19.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spans="1:46" ht="19.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spans="1:46" ht="19.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spans="1:46" ht="19.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spans="1:46" ht="19.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spans="1:46" ht="19.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spans="1:46" ht="19.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spans="1:46" ht="19.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spans="1:46" ht="19.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spans="1:46" ht="19.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spans="1:46" ht="19.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spans="1:46" ht="19.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spans="1:46" ht="19.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spans="1:46" ht="19.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spans="1:46" ht="19.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spans="1:46" ht="19.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spans="1:46" ht="19.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spans="1:46" ht="19.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spans="1:46" ht="19.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spans="1:46" ht="19.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spans="1:46" ht="19.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spans="1:46" ht="19.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spans="1:46" ht="19.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spans="1:46" ht="19.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spans="1:46" ht="19.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spans="1:46" ht="19.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spans="1:46" ht="19.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spans="1:46" ht="19.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spans="1:46" ht="19.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spans="1:46" ht="19.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spans="1:46" ht="19.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spans="1:46" ht="19.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spans="1:46" ht="19.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spans="1:46" ht="19.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spans="1:46" ht="19.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spans="1:46" ht="19.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spans="1:46" ht="19.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spans="1:46" ht="19.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spans="1:46" ht="19.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spans="1:46" ht="19.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spans="1:46" ht="19.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spans="1:46" ht="19.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spans="1:46" ht="19.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spans="1:46" ht="19.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spans="1:46" ht="19.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spans="1:46" ht="19.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spans="1:46" ht="19.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spans="1:46" ht="19.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spans="1:46" ht="19.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spans="1:46" ht="19.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spans="1:46" ht="19.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spans="1:46" ht="19.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spans="1:46" ht="19.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spans="1:46" ht="19.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spans="1:46" ht="19.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spans="1:46" ht="19.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spans="1:46" ht="19.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spans="1:46" ht="19.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spans="1:46" ht="19.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spans="1:46" ht="19.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spans="1:46" ht="19.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spans="1:46" ht="19.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spans="1:46" ht="19.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spans="1:46" ht="19.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spans="1:46" ht="19.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spans="1:46" ht="19.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spans="1:46" ht="19.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spans="1:46" ht="19.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spans="1:46" ht="19.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spans="1:46" ht="19.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spans="1:46" ht="19.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spans="1:46" ht="19.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spans="1:46" ht="19.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spans="1:46" ht="19.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spans="1:46" ht="19.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spans="1:46" ht="19.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spans="1:46" ht="19.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spans="1:46" ht="19.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spans="1:46" ht="19.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spans="1:46" ht="19.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spans="1:46" ht="19.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spans="1:46" ht="19.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spans="1:46" ht="19.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spans="1:46" ht="19.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spans="1:46" ht="19.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spans="1:46" ht="19.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spans="1:46" ht="19.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spans="1:46" ht="19.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spans="1:46" ht="19.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spans="1:46" ht="19.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spans="1:46" ht="19.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spans="1:46" ht="19.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spans="1:46" ht="19.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spans="1:46" ht="19.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spans="1:46" ht="19.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spans="1:46" ht="19.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spans="1:46" ht="19.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spans="1:46" ht="19.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spans="1:46" ht="19.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spans="1:46" ht="19.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spans="1:46" ht="19.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spans="1:46" ht="19.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spans="1:46" ht="19.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spans="1:46" ht="19.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spans="1:46" ht="19.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spans="1:46" ht="19.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spans="1:46" ht="19.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spans="1:46" ht="19.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spans="1:46" ht="19.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spans="1:46" ht="19.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spans="1:46" ht="19.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spans="1:46" ht="19.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spans="1:46" ht="19.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spans="1:46" ht="19.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spans="1:46" ht="19.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spans="1:46" ht="19.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spans="1:46" ht="19.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spans="1:46" ht="19.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spans="1:46" ht="19.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spans="1:46" ht="19.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spans="1:46" ht="19.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spans="1:46" ht="19.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spans="1:46" ht="19.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spans="1:46" ht="19.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spans="1:46" ht="19.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spans="1:46" ht="19.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spans="1:46" ht="19.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spans="1:46" ht="19.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spans="1:46" ht="19.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spans="1:46" ht="19.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spans="1:46" ht="19.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spans="1:46" ht="19.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spans="1:46" ht="19.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spans="1:46" ht="19.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spans="1:46" ht="19.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spans="1:46" ht="19.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spans="1:46" ht="19.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spans="1:46" ht="19.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spans="1:46" ht="19.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spans="1:46" ht="19.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spans="1:46" ht="19.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spans="1:46" ht="19.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spans="1:46" ht="19.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spans="1:46" ht="19.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spans="1:46" ht="19.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spans="1:46" ht="19.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spans="1:46" ht="19.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spans="1:46" ht="19.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spans="1:46" ht="19.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spans="1:46" ht="19.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spans="1:46" ht="19.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spans="1:46" ht="19.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spans="1:46" ht="19.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spans="1:46" ht="19.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spans="1:46" ht="19.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spans="1:46" ht="19.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spans="1:46" ht="19.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spans="1:46" ht="19.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spans="1:46" ht="19.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spans="1:46" ht="19.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spans="1:46" ht="19.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spans="1:46" ht="19.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spans="1:46" ht="19.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spans="1:46" ht="19.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spans="1:46" ht="19.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spans="1:46" ht="19.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spans="1:46" ht="19.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spans="1:46" ht="19.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spans="1:46" ht="19.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spans="1:46" ht="19.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spans="1:46" ht="19.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spans="1:46" ht="19.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spans="1:46" ht="19.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spans="1:46" ht="19.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spans="1:46" ht="19.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spans="1:46" ht="19.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spans="1:46" ht="19.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spans="1:46" ht="19.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spans="1:46" ht="19.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spans="1:46" ht="19.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spans="1:46" ht="19.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spans="1:46" ht="19.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spans="1:46" ht="19.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spans="1:46" ht="19.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spans="1:46" ht="19.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spans="1:46" ht="19.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spans="1:46" ht="19.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spans="1:46" ht="19.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spans="1:46" ht="19.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spans="1:46" ht="19.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spans="1:46" ht="19.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spans="1:46" ht="15.75" customHeight="1">
      <c r="A263" s="120"/>
      <c r="B263" s="120"/>
      <c r="C263" s="120"/>
      <c r="D263" s="162"/>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spans="1:46" ht="15.75" customHeight="1">
      <c r="A264" s="120"/>
      <c r="B264" s="120"/>
      <c r="C264" s="120"/>
      <c r="D264" s="162"/>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spans="1:46" ht="15.75" customHeight="1">
      <c r="A265" s="120"/>
      <c r="B265" s="120"/>
      <c r="C265" s="120"/>
      <c r="D265" s="162"/>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spans="1:46" ht="15.75" customHeight="1">
      <c r="A266" s="120"/>
      <c r="B266" s="120"/>
      <c r="C266" s="120"/>
      <c r="D266" s="162"/>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spans="1:46" ht="15.75" customHeight="1">
      <c r="A267" s="120"/>
      <c r="B267" s="120"/>
      <c r="C267" s="120"/>
      <c r="D267" s="162"/>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spans="1:46" ht="15.75" customHeight="1">
      <c r="A268" s="120"/>
      <c r="B268" s="120"/>
      <c r="C268" s="120"/>
      <c r="D268" s="162"/>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spans="1:46" ht="15.75" customHeight="1">
      <c r="A269" s="120"/>
      <c r="B269" s="120"/>
      <c r="C269" s="120"/>
      <c r="D269" s="162"/>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spans="1:46" ht="15.75" customHeight="1">
      <c r="A270" s="120"/>
      <c r="B270" s="120"/>
      <c r="C270" s="120"/>
      <c r="D270" s="162"/>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spans="1:46" ht="15.75" customHeight="1">
      <c r="A271" s="120"/>
      <c r="B271" s="120"/>
      <c r="C271" s="120"/>
      <c r="D271" s="162"/>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spans="1:46" ht="15.75" customHeight="1">
      <c r="A272" s="120"/>
      <c r="B272" s="120"/>
      <c r="C272" s="120"/>
      <c r="D272" s="162"/>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spans="1:46" ht="15.75" customHeight="1">
      <c r="A273" s="120"/>
      <c r="B273" s="120"/>
      <c r="C273" s="120"/>
      <c r="D273" s="162"/>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spans="1:46" ht="15.75" customHeight="1">
      <c r="A274" s="120"/>
      <c r="B274" s="120"/>
      <c r="C274" s="120"/>
      <c r="D274" s="162"/>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spans="1:46" ht="15.75" customHeight="1">
      <c r="A275" s="120"/>
      <c r="B275" s="120"/>
      <c r="C275" s="120"/>
      <c r="D275" s="162"/>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spans="1:46" ht="15.75" customHeight="1">
      <c r="A276" s="120"/>
      <c r="B276" s="120"/>
      <c r="C276" s="120"/>
      <c r="D276" s="162"/>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spans="1:46" ht="15.75" customHeight="1">
      <c r="A277" s="120"/>
      <c r="B277" s="120"/>
      <c r="C277" s="120"/>
      <c r="D277" s="162"/>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spans="1:46" ht="15.75" customHeight="1">
      <c r="A278" s="120"/>
      <c r="B278" s="120"/>
      <c r="C278" s="120"/>
      <c r="D278" s="162"/>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spans="1:46" ht="15.75" customHeight="1">
      <c r="A279" s="120"/>
      <c r="B279" s="120"/>
      <c r="C279" s="120"/>
      <c r="D279" s="162"/>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spans="1:46" ht="15.75" customHeight="1">
      <c r="A280" s="120"/>
      <c r="B280" s="120"/>
      <c r="C280" s="120"/>
      <c r="D280" s="162"/>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spans="1:46" ht="15.75" customHeight="1">
      <c r="A281" s="120"/>
      <c r="B281" s="120"/>
      <c r="C281" s="120"/>
      <c r="D281" s="162"/>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spans="1:46" ht="15.75" customHeight="1">
      <c r="A282" s="120"/>
      <c r="B282" s="120"/>
      <c r="C282" s="120"/>
      <c r="D282" s="162"/>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spans="1:46" ht="15.75" customHeight="1">
      <c r="A283" s="120"/>
      <c r="B283" s="120"/>
      <c r="C283" s="120"/>
      <c r="D283" s="162"/>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spans="1:46" ht="15.75" customHeight="1">
      <c r="A284" s="120"/>
      <c r="B284" s="120"/>
      <c r="C284" s="120"/>
      <c r="D284" s="162"/>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spans="1:46" ht="15.75" customHeight="1">
      <c r="A285" s="120"/>
      <c r="B285" s="120"/>
      <c r="C285" s="120"/>
      <c r="D285" s="162"/>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spans="1:46" ht="15.75" customHeight="1">
      <c r="A286" s="120"/>
      <c r="B286" s="120"/>
      <c r="C286" s="120"/>
      <c r="D286" s="162"/>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spans="1:46" ht="15.75" customHeight="1">
      <c r="A287" s="120"/>
      <c r="B287" s="120"/>
      <c r="C287" s="120"/>
      <c r="D287" s="162"/>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spans="1:46" ht="15.75" customHeight="1">
      <c r="A288" s="120"/>
      <c r="B288" s="120"/>
      <c r="C288" s="120"/>
      <c r="D288" s="162"/>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spans="1:46" ht="15.75" customHeight="1">
      <c r="A289" s="120"/>
      <c r="B289" s="120"/>
      <c r="C289" s="120"/>
      <c r="D289" s="162"/>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spans="1:46" ht="15.75" customHeight="1">
      <c r="A290" s="120"/>
      <c r="B290" s="120"/>
      <c r="C290" s="120"/>
      <c r="D290" s="162"/>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spans="1:46" ht="15.75" customHeight="1">
      <c r="A291" s="120"/>
      <c r="B291" s="120"/>
      <c r="C291" s="120"/>
      <c r="D291" s="162"/>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spans="1:46" ht="15.75" customHeight="1">
      <c r="A292" s="120"/>
      <c r="B292" s="120"/>
      <c r="C292" s="120"/>
      <c r="D292" s="162"/>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spans="1:46" ht="15.75" customHeight="1">
      <c r="A293" s="120"/>
      <c r="B293" s="120"/>
      <c r="C293" s="120"/>
      <c r="D293" s="162"/>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spans="1:46" ht="15.75" customHeight="1">
      <c r="A294" s="120"/>
      <c r="B294" s="120"/>
      <c r="C294" s="120"/>
      <c r="D294" s="162"/>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spans="1:46" ht="15.75" customHeight="1">
      <c r="A295" s="120"/>
      <c r="B295" s="120"/>
      <c r="C295" s="120"/>
      <c r="D295" s="162"/>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spans="1:46" ht="15.75" customHeight="1">
      <c r="A296" s="120"/>
      <c r="B296" s="120"/>
      <c r="C296" s="120"/>
      <c r="D296" s="162"/>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spans="1:46" ht="15.75" customHeight="1">
      <c r="A297" s="120"/>
      <c r="B297" s="120"/>
      <c r="C297" s="120"/>
      <c r="D297" s="162"/>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spans="1:46" ht="15.75" customHeight="1">
      <c r="A298" s="120"/>
      <c r="B298" s="120"/>
      <c r="C298" s="120"/>
      <c r="D298" s="162"/>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spans="1:46" ht="15.75" customHeight="1">
      <c r="A299" s="120"/>
      <c r="B299" s="120"/>
      <c r="C299" s="120"/>
      <c r="D299" s="162"/>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spans="1:46" ht="15.75" customHeight="1">
      <c r="A300" s="120"/>
      <c r="B300" s="120"/>
      <c r="C300" s="120"/>
      <c r="D300" s="162"/>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spans="1:46" ht="15.75" customHeight="1">
      <c r="A301" s="120"/>
      <c r="B301" s="120"/>
      <c r="C301" s="120"/>
      <c r="D301" s="162"/>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spans="1:46" ht="15.75" customHeight="1">
      <c r="A302" s="120"/>
      <c r="B302" s="120"/>
      <c r="C302" s="120"/>
      <c r="D302" s="162"/>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spans="1:46" ht="15.75" customHeight="1">
      <c r="A303" s="120"/>
      <c r="B303" s="120"/>
      <c r="C303" s="120"/>
      <c r="D303" s="162"/>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spans="1:46" ht="15.75" customHeight="1">
      <c r="A304" s="120"/>
      <c r="B304" s="120"/>
      <c r="C304" s="120"/>
      <c r="D304" s="162"/>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spans="1:46" ht="15.75" customHeight="1">
      <c r="A305" s="120"/>
      <c r="B305" s="120"/>
      <c r="C305" s="120"/>
      <c r="D305" s="162"/>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spans="1:46" ht="15.75" customHeight="1">
      <c r="A306" s="120"/>
      <c r="B306" s="120"/>
      <c r="C306" s="120"/>
      <c r="D306" s="162"/>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spans="1:46" ht="15.75" customHeight="1">
      <c r="A307" s="120"/>
      <c r="B307" s="120"/>
      <c r="C307" s="120"/>
      <c r="D307" s="162"/>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spans="1:46" ht="15.75" customHeight="1">
      <c r="A308" s="120"/>
      <c r="B308" s="120"/>
      <c r="C308" s="120"/>
      <c r="D308" s="162"/>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spans="1:46" ht="15.75" customHeight="1">
      <c r="A309" s="120"/>
      <c r="B309" s="120"/>
      <c r="C309" s="120"/>
      <c r="D309" s="162"/>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spans="1:46" ht="15.75" customHeight="1">
      <c r="A310" s="120"/>
      <c r="B310" s="120"/>
      <c r="C310" s="120"/>
      <c r="D310" s="162"/>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spans="1:46" ht="15.75" customHeight="1">
      <c r="A311" s="120"/>
      <c r="B311" s="120"/>
      <c r="C311" s="120"/>
      <c r="D311" s="162"/>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spans="1:46" ht="15.75" customHeight="1">
      <c r="A312" s="120"/>
      <c r="B312" s="120"/>
      <c r="C312" s="120"/>
      <c r="D312" s="162"/>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spans="1:46" ht="15.75" customHeight="1">
      <c r="A313" s="120"/>
      <c r="B313" s="120"/>
      <c r="C313" s="120"/>
      <c r="D313" s="162"/>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spans="1:46" ht="15.75" customHeight="1">
      <c r="A314" s="120"/>
      <c r="B314" s="120"/>
      <c r="C314" s="120"/>
      <c r="D314" s="162"/>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spans="1:46" ht="15.75" customHeight="1">
      <c r="A315" s="120"/>
      <c r="B315" s="120"/>
      <c r="C315" s="120"/>
      <c r="D315" s="162"/>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spans="1:46" ht="15.75" customHeight="1">
      <c r="A316" s="120"/>
      <c r="B316" s="120"/>
      <c r="C316" s="120"/>
      <c r="D316" s="162"/>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spans="1:46" ht="15.75" customHeight="1">
      <c r="A317" s="120"/>
      <c r="B317" s="120"/>
      <c r="C317" s="120"/>
      <c r="D317" s="162"/>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spans="1:46" ht="15.75" customHeight="1">
      <c r="A318" s="120"/>
      <c r="B318" s="120"/>
      <c r="C318" s="120"/>
      <c r="D318" s="162"/>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spans="1:46" ht="15.75" customHeight="1">
      <c r="A319" s="120"/>
      <c r="B319" s="120"/>
      <c r="C319" s="120"/>
      <c r="D319" s="162"/>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spans="1:46" ht="15.75" customHeight="1">
      <c r="A320" s="120"/>
      <c r="B320" s="120"/>
      <c r="C320" s="120"/>
      <c r="D320" s="162"/>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spans="1:46" ht="15.75" customHeight="1">
      <c r="A321" s="120"/>
      <c r="B321" s="120"/>
      <c r="C321" s="120"/>
      <c r="D321" s="162"/>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spans="1:46" ht="15.75" customHeight="1">
      <c r="A322" s="120"/>
      <c r="B322" s="120"/>
      <c r="C322" s="120"/>
      <c r="D322" s="162"/>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spans="1:46" ht="15.75" customHeight="1">
      <c r="A323" s="120"/>
      <c r="B323" s="120"/>
      <c r="C323" s="120"/>
      <c r="D323" s="162"/>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spans="1:46" ht="15.75" customHeight="1">
      <c r="A324" s="120"/>
      <c r="B324" s="120"/>
      <c r="C324" s="120"/>
      <c r="D324" s="162"/>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spans="1:46" ht="15.75" customHeight="1">
      <c r="A325" s="120"/>
      <c r="B325" s="120"/>
      <c r="C325" s="120"/>
      <c r="D325" s="162"/>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spans="1:46" ht="15.75" customHeight="1">
      <c r="A326" s="120"/>
      <c r="B326" s="120"/>
      <c r="C326" s="120"/>
      <c r="D326" s="162"/>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spans="1:46" ht="15.75" customHeight="1">
      <c r="A327" s="120"/>
      <c r="B327" s="120"/>
      <c r="C327" s="120"/>
      <c r="D327" s="162"/>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spans="1:46" ht="15.75" customHeight="1">
      <c r="A328" s="120"/>
      <c r="B328" s="120"/>
      <c r="C328" s="120"/>
      <c r="D328" s="162"/>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spans="1:46" ht="15.75" customHeight="1">
      <c r="A329" s="120"/>
      <c r="B329" s="120"/>
      <c r="C329" s="120"/>
      <c r="D329" s="162"/>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spans="1:46" ht="15.75" customHeight="1">
      <c r="A330" s="120"/>
      <c r="B330" s="120"/>
      <c r="C330" s="120"/>
      <c r="D330" s="162"/>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spans="1:46" ht="15.75" customHeight="1">
      <c r="A331" s="120"/>
      <c r="B331" s="120"/>
      <c r="C331" s="120"/>
      <c r="D331" s="162"/>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spans="1:46" ht="15.75" customHeight="1">
      <c r="A332" s="120"/>
      <c r="B332" s="120"/>
      <c r="C332" s="120"/>
      <c r="D332" s="162"/>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spans="1:46" ht="15.75" customHeight="1">
      <c r="A333" s="120"/>
      <c r="B333" s="120"/>
      <c r="C333" s="120"/>
      <c r="D333" s="162"/>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spans="1:46" ht="15.75" customHeight="1">
      <c r="A334" s="120"/>
      <c r="B334" s="120"/>
      <c r="C334" s="120"/>
      <c r="D334" s="162"/>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spans="1:46" ht="15.75" customHeight="1">
      <c r="A335" s="120"/>
      <c r="B335" s="120"/>
      <c r="C335" s="120"/>
      <c r="D335" s="162"/>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spans="1:46" ht="15.75" customHeight="1">
      <c r="A336" s="120"/>
      <c r="B336" s="120"/>
      <c r="C336" s="120"/>
      <c r="D336" s="162"/>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spans="1:46" ht="15.75" customHeight="1">
      <c r="A337" s="120"/>
      <c r="B337" s="120"/>
      <c r="C337" s="120"/>
      <c r="D337" s="162"/>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spans="1:46" ht="15.75" customHeight="1">
      <c r="A338" s="120"/>
      <c r="B338" s="120"/>
      <c r="C338" s="120"/>
      <c r="D338" s="162"/>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spans="1:46" ht="15.75" customHeight="1">
      <c r="A339" s="120"/>
      <c r="B339" s="120"/>
      <c r="C339" s="120"/>
      <c r="D339" s="162"/>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spans="1:46" ht="15.75" customHeight="1">
      <c r="A340" s="120"/>
      <c r="B340" s="120"/>
      <c r="C340" s="120"/>
      <c r="D340" s="162"/>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spans="1:46" ht="15.75" customHeight="1">
      <c r="A341" s="120"/>
      <c r="B341" s="120"/>
      <c r="C341" s="120"/>
      <c r="D341" s="162"/>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spans="1:46" ht="15.75" customHeight="1">
      <c r="A342" s="120"/>
      <c r="B342" s="120"/>
      <c r="C342" s="120"/>
      <c r="D342" s="162"/>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spans="1:46" ht="15.75" customHeight="1">
      <c r="A343" s="120"/>
      <c r="B343" s="120"/>
      <c r="C343" s="120"/>
      <c r="D343" s="162"/>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spans="1:46" ht="15.75" customHeight="1">
      <c r="A344" s="120"/>
      <c r="B344" s="120"/>
      <c r="C344" s="120"/>
      <c r="D344" s="162"/>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spans="1:46" ht="15.75" customHeight="1">
      <c r="A345" s="120"/>
      <c r="B345" s="120"/>
      <c r="C345" s="120"/>
      <c r="D345" s="162"/>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spans="1:46" ht="15.75" customHeight="1">
      <c r="A346" s="120"/>
      <c r="B346" s="120"/>
      <c r="C346" s="120"/>
      <c r="D346" s="162"/>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spans="1:46" ht="15.75" customHeight="1">
      <c r="A347" s="120"/>
      <c r="B347" s="120"/>
      <c r="C347" s="120"/>
      <c r="D347" s="162"/>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spans="1:46" ht="15.75" customHeight="1">
      <c r="A348" s="120"/>
      <c r="B348" s="120"/>
      <c r="C348" s="120"/>
      <c r="D348" s="162"/>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spans="1:46" ht="15.75" customHeight="1">
      <c r="A349" s="120"/>
      <c r="B349" s="120"/>
      <c r="C349" s="120"/>
      <c r="D349" s="162"/>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spans="1:46" ht="15.75" customHeight="1">
      <c r="A350" s="120"/>
      <c r="B350" s="120"/>
      <c r="C350" s="120"/>
      <c r="D350" s="162"/>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spans="1:46" ht="15.75" customHeight="1">
      <c r="A351" s="120"/>
      <c r="B351" s="120"/>
      <c r="C351" s="120"/>
      <c r="D351" s="162"/>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spans="1:46" ht="15.75" customHeight="1">
      <c r="A352" s="120"/>
      <c r="B352" s="120"/>
      <c r="C352" s="120"/>
      <c r="D352" s="162"/>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spans="1:46" ht="15.75" customHeight="1">
      <c r="A353" s="120"/>
      <c r="B353" s="120"/>
      <c r="C353" s="120"/>
      <c r="D353" s="162"/>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spans="1:46" ht="15.75" customHeight="1">
      <c r="A354" s="120"/>
      <c r="B354" s="120"/>
      <c r="C354" s="120"/>
      <c r="D354" s="162"/>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spans="1:46" ht="15.75" customHeight="1">
      <c r="A355" s="120"/>
      <c r="B355" s="120"/>
      <c r="C355" s="120"/>
      <c r="D355" s="162"/>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spans="1:46" ht="15.75" customHeight="1">
      <c r="A356" s="120"/>
      <c r="B356" s="120"/>
      <c r="C356" s="120"/>
      <c r="D356" s="162"/>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spans="1:46" ht="15.75" customHeight="1">
      <c r="A357" s="120"/>
      <c r="B357" s="120"/>
      <c r="C357" s="120"/>
      <c r="D357" s="162"/>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spans="1:46" ht="15.75" customHeight="1">
      <c r="A358" s="120"/>
      <c r="B358" s="120"/>
      <c r="C358" s="120"/>
      <c r="D358" s="162"/>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spans="1:46" ht="15.75" customHeight="1">
      <c r="A359" s="120"/>
      <c r="B359" s="120"/>
      <c r="C359" s="120"/>
      <c r="D359" s="162"/>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spans="1:46" ht="15.75" customHeight="1">
      <c r="A360" s="120"/>
      <c r="B360" s="120"/>
      <c r="C360" s="120"/>
      <c r="D360" s="162"/>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spans="1:46" ht="15.75" customHeight="1">
      <c r="A361" s="120"/>
      <c r="B361" s="120"/>
      <c r="C361" s="120"/>
      <c r="D361" s="162"/>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spans="1:46" ht="15.75" customHeight="1">
      <c r="A362" s="120"/>
      <c r="B362" s="120"/>
      <c r="C362" s="120"/>
      <c r="D362" s="162"/>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spans="1:46" ht="15.75" customHeight="1">
      <c r="A363" s="120"/>
      <c r="B363" s="120"/>
      <c r="C363" s="120"/>
      <c r="D363" s="162"/>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spans="1:46" ht="15.75" customHeight="1">
      <c r="A364" s="120"/>
      <c r="B364" s="120"/>
      <c r="C364" s="120"/>
      <c r="D364" s="162"/>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spans="1:46" ht="15.75" customHeight="1">
      <c r="A365" s="120"/>
      <c r="B365" s="120"/>
      <c r="C365" s="120"/>
      <c r="D365" s="162"/>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spans="1:46" ht="15.75" customHeight="1">
      <c r="A366" s="120"/>
      <c r="B366" s="120"/>
      <c r="C366" s="120"/>
      <c r="D366" s="162"/>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spans="1:46" ht="15.75" customHeight="1">
      <c r="A367" s="120"/>
      <c r="B367" s="120"/>
      <c r="C367" s="120"/>
      <c r="D367" s="162"/>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spans="1:46" ht="15.75" customHeight="1">
      <c r="A368" s="120"/>
      <c r="B368" s="120"/>
      <c r="C368" s="120"/>
      <c r="D368" s="162"/>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spans="1:46" ht="15.75" customHeight="1">
      <c r="A369" s="120"/>
      <c r="B369" s="120"/>
      <c r="C369" s="120"/>
      <c r="D369" s="162"/>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spans="1:46" ht="15.75" customHeight="1">
      <c r="A370" s="120"/>
      <c r="B370" s="120"/>
      <c r="C370" s="120"/>
      <c r="D370" s="162"/>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spans="1:46" ht="15.75" customHeight="1">
      <c r="A371" s="120"/>
      <c r="B371" s="120"/>
      <c r="C371" s="120"/>
      <c r="D371" s="162"/>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spans="1:46" ht="15.75" customHeight="1">
      <c r="A372" s="120"/>
      <c r="B372" s="120"/>
      <c r="C372" s="120"/>
      <c r="D372" s="162"/>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spans="1:46" ht="15.75" customHeight="1">
      <c r="A373" s="120"/>
      <c r="B373" s="120"/>
      <c r="C373" s="120"/>
      <c r="D373" s="162"/>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spans="1:46" ht="15.75" customHeight="1">
      <c r="A374" s="120"/>
      <c r="B374" s="120"/>
      <c r="C374" s="120"/>
      <c r="D374" s="162"/>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spans="1:46" ht="15.75" customHeight="1">
      <c r="A375" s="120"/>
      <c r="B375" s="120"/>
      <c r="C375" s="120"/>
      <c r="D375" s="162"/>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spans="1:46" ht="15.75" customHeight="1">
      <c r="A376" s="120"/>
      <c r="B376" s="120"/>
      <c r="C376" s="120"/>
      <c r="D376" s="162"/>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spans="1:46" ht="15.75" customHeight="1">
      <c r="A377" s="120"/>
      <c r="B377" s="120"/>
      <c r="C377" s="120"/>
      <c r="D377" s="162"/>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spans="1:46" ht="15.75" customHeight="1">
      <c r="A378" s="120"/>
      <c r="B378" s="120"/>
      <c r="C378" s="120"/>
      <c r="D378" s="162"/>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spans="1:46" ht="15.75" customHeight="1">
      <c r="A379" s="120"/>
      <c r="B379" s="120"/>
      <c r="C379" s="120"/>
      <c r="D379" s="162"/>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spans="1:46" ht="15.75" customHeight="1">
      <c r="A380" s="120"/>
      <c r="B380" s="120"/>
      <c r="C380" s="120"/>
      <c r="D380" s="162"/>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spans="1:46" ht="15.75" customHeight="1">
      <c r="A381" s="120"/>
      <c r="B381" s="120"/>
      <c r="C381" s="120"/>
      <c r="D381" s="162"/>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spans="1:46" ht="15.75" customHeight="1">
      <c r="A382" s="120"/>
      <c r="B382" s="120"/>
      <c r="C382" s="120"/>
      <c r="D382" s="162"/>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spans="1:46" ht="15.75" customHeight="1">
      <c r="A383" s="120"/>
      <c r="B383" s="120"/>
      <c r="C383" s="120"/>
      <c r="D383" s="162"/>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spans="1:46" ht="15.75" customHeight="1">
      <c r="A384" s="120"/>
      <c r="B384" s="120"/>
      <c r="C384" s="120"/>
      <c r="D384" s="162"/>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spans="1:46" ht="15.75" customHeight="1">
      <c r="A385" s="120"/>
      <c r="B385" s="120"/>
      <c r="C385" s="120"/>
      <c r="D385" s="162"/>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spans="1:46" ht="15.75" customHeight="1">
      <c r="A386" s="120"/>
      <c r="B386" s="120"/>
      <c r="C386" s="120"/>
      <c r="D386" s="162"/>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spans="1:46" ht="15.75" customHeight="1">
      <c r="A387" s="120"/>
      <c r="B387" s="120"/>
      <c r="C387" s="120"/>
      <c r="D387" s="162"/>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spans="1:46" ht="15.75" customHeight="1">
      <c r="A388" s="120"/>
      <c r="B388" s="120"/>
      <c r="C388" s="120"/>
      <c r="D388" s="162"/>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spans="1:46" ht="15.75" customHeight="1">
      <c r="A389" s="120"/>
      <c r="B389" s="120"/>
      <c r="C389" s="120"/>
      <c r="D389" s="162"/>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spans="1:46" ht="15.75" customHeight="1">
      <c r="A390" s="120"/>
      <c r="B390" s="120"/>
      <c r="C390" s="120"/>
      <c r="D390" s="162"/>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spans="1:46" ht="15.75" customHeight="1">
      <c r="A391" s="120"/>
      <c r="B391" s="120"/>
      <c r="C391" s="120"/>
      <c r="D391" s="162"/>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spans="1:46" ht="15.75" customHeight="1">
      <c r="A392" s="120"/>
      <c r="B392" s="120"/>
      <c r="C392" s="120"/>
      <c r="D392" s="162"/>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spans="1:46" ht="15.75" customHeight="1">
      <c r="A393" s="120"/>
      <c r="B393" s="120"/>
      <c r="C393" s="120"/>
      <c r="D393" s="162"/>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spans="1:46" ht="15.75" customHeight="1">
      <c r="A394" s="120"/>
      <c r="B394" s="120"/>
      <c r="C394" s="120"/>
      <c r="D394" s="162"/>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spans="1:46" ht="15.75" customHeight="1">
      <c r="A395" s="120"/>
      <c r="B395" s="120"/>
      <c r="C395" s="120"/>
      <c r="D395" s="162"/>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spans="1:46" ht="15.75" customHeight="1">
      <c r="A396" s="120"/>
      <c r="B396" s="120"/>
      <c r="C396" s="120"/>
      <c r="D396" s="162"/>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spans="1:46" ht="15.75" customHeight="1">
      <c r="A397" s="120"/>
      <c r="B397" s="120"/>
      <c r="C397" s="120"/>
      <c r="D397" s="162"/>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spans="1:46" ht="15.75" customHeight="1">
      <c r="A398" s="120"/>
      <c r="B398" s="120"/>
      <c r="C398" s="120"/>
      <c r="D398" s="162"/>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spans="1:46" ht="15.75" customHeight="1">
      <c r="A399" s="120"/>
      <c r="B399" s="120"/>
      <c r="C399" s="120"/>
      <c r="D399" s="162"/>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spans="1:46" ht="15.75" customHeight="1">
      <c r="A400" s="120"/>
      <c r="B400" s="120"/>
      <c r="C400" s="120"/>
      <c r="D400" s="162"/>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spans="1:46" ht="15.75" customHeight="1">
      <c r="A401" s="120"/>
      <c r="B401" s="120"/>
      <c r="C401" s="120"/>
      <c r="D401" s="162"/>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spans="1:46" ht="15.75" customHeight="1">
      <c r="A402" s="120"/>
      <c r="B402" s="120"/>
      <c r="C402" s="120"/>
      <c r="D402" s="162"/>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spans="1:46" ht="15.75" customHeight="1">
      <c r="A403" s="120"/>
      <c r="B403" s="120"/>
      <c r="C403" s="120"/>
      <c r="D403" s="162"/>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spans="1:46" ht="15.75" customHeight="1">
      <c r="A404" s="120"/>
      <c r="B404" s="120"/>
      <c r="C404" s="120"/>
      <c r="D404" s="162"/>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spans="1:46" ht="15.75" customHeight="1">
      <c r="A405" s="120"/>
      <c r="B405" s="120"/>
      <c r="C405" s="120"/>
      <c r="D405" s="162"/>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spans="1:46" ht="15.75" customHeight="1">
      <c r="A406" s="120"/>
      <c r="B406" s="120"/>
      <c r="C406" s="120"/>
      <c r="D406" s="162"/>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spans="1:46" ht="15.75" customHeight="1">
      <c r="A407" s="120"/>
      <c r="B407" s="120"/>
      <c r="C407" s="120"/>
      <c r="D407" s="162"/>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spans="1:46" ht="15.75" customHeight="1">
      <c r="A408" s="120"/>
      <c r="B408" s="120"/>
      <c r="C408" s="120"/>
      <c r="D408" s="162"/>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spans="1:46" ht="15.75" customHeight="1">
      <c r="A409" s="120"/>
      <c r="B409" s="120"/>
      <c r="C409" s="120"/>
      <c r="D409" s="162"/>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spans="1:46" ht="15.75" customHeight="1">
      <c r="A410" s="120"/>
      <c r="B410" s="120"/>
      <c r="C410" s="120"/>
      <c r="D410" s="162"/>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spans="1:46" ht="15.75" customHeight="1">
      <c r="A411" s="120"/>
      <c r="B411" s="120"/>
      <c r="C411" s="120"/>
      <c r="D411" s="162"/>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spans="1:46" ht="15.75" customHeight="1">
      <c r="A412" s="120"/>
      <c r="B412" s="120"/>
      <c r="C412" s="120"/>
      <c r="D412" s="162"/>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spans="1:46" ht="15.75" customHeight="1">
      <c r="A413" s="120"/>
      <c r="B413" s="120"/>
      <c r="C413" s="120"/>
      <c r="D413" s="162"/>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spans="1:46" ht="15.75" customHeight="1">
      <c r="A414" s="120"/>
      <c r="B414" s="120"/>
      <c r="C414" s="120"/>
      <c r="D414" s="162"/>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spans="1:46" ht="15.75" customHeight="1">
      <c r="A415" s="120"/>
      <c r="B415" s="120"/>
      <c r="C415" s="120"/>
      <c r="D415" s="162"/>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spans="1:46" ht="15.75" customHeight="1">
      <c r="A416" s="120"/>
      <c r="B416" s="120"/>
      <c r="C416" s="120"/>
      <c r="D416" s="162"/>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spans="1:46" ht="15.75" customHeight="1">
      <c r="A417" s="120"/>
      <c r="B417" s="120"/>
      <c r="C417" s="120"/>
      <c r="D417" s="162"/>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spans="1:46" ht="15.75" customHeight="1">
      <c r="A418" s="120"/>
      <c r="B418" s="120"/>
      <c r="C418" s="120"/>
      <c r="D418" s="162"/>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spans="1:46" ht="15.75" customHeight="1">
      <c r="A419" s="120"/>
      <c r="B419" s="120"/>
      <c r="C419" s="120"/>
      <c r="D419" s="162"/>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spans="1:46" ht="15.75" customHeight="1">
      <c r="A420" s="120"/>
      <c r="B420" s="120"/>
      <c r="C420" s="120"/>
      <c r="D420" s="162"/>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spans="1:46" ht="15.75" customHeight="1">
      <c r="A421" s="120"/>
      <c r="B421" s="120"/>
      <c r="C421" s="120"/>
      <c r="D421" s="162"/>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spans="1:46" ht="15.75" customHeight="1">
      <c r="A422" s="120"/>
      <c r="B422" s="120"/>
      <c r="C422" s="120"/>
      <c r="D422" s="162"/>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spans="1:46" ht="15.75" customHeight="1">
      <c r="A423" s="120"/>
      <c r="B423" s="120"/>
      <c r="C423" s="120"/>
      <c r="D423" s="162"/>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spans="1:46" ht="15.75" customHeight="1">
      <c r="A424" s="120"/>
      <c r="B424" s="120"/>
      <c r="C424" s="120"/>
      <c r="D424" s="162"/>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spans="1:46" ht="15.75" customHeight="1">
      <c r="A425" s="120"/>
      <c r="B425" s="120"/>
      <c r="C425" s="120"/>
      <c r="D425" s="162"/>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spans="1:46" ht="15.75" customHeight="1">
      <c r="A426" s="120"/>
      <c r="B426" s="120"/>
      <c r="C426" s="120"/>
      <c r="D426" s="162"/>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spans="1:46" ht="15.75" customHeight="1">
      <c r="A427" s="120"/>
      <c r="B427" s="120"/>
      <c r="C427" s="120"/>
      <c r="D427" s="162"/>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spans="1:46" ht="15.75" customHeight="1">
      <c r="A428" s="120"/>
      <c r="B428" s="120"/>
      <c r="C428" s="120"/>
      <c r="D428" s="162"/>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spans="1:46" ht="15.75" customHeight="1">
      <c r="A429" s="120"/>
      <c r="B429" s="120"/>
      <c r="C429" s="120"/>
      <c r="D429" s="162"/>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spans="1:46" ht="15.75" customHeight="1">
      <c r="A430" s="120"/>
      <c r="B430" s="120"/>
      <c r="C430" s="120"/>
      <c r="D430" s="162"/>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spans="1:46" ht="15.75" customHeight="1">
      <c r="A431" s="120"/>
      <c r="B431" s="120"/>
      <c r="C431" s="120"/>
      <c r="D431" s="162"/>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spans="1:46" ht="15.75" customHeight="1">
      <c r="A432" s="120"/>
      <c r="B432" s="120"/>
      <c r="C432" s="120"/>
      <c r="D432" s="162"/>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spans="1:46" ht="15.75" customHeight="1">
      <c r="A433" s="120"/>
      <c r="B433" s="120"/>
      <c r="C433" s="120"/>
      <c r="D433" s="162"/>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spans="1:46" ht="15.75" customHeight="1">
      <c r="A434" s="120"/>
      <c r="B434" s="120"/>
      <c r="C434" s="120"/>
      <c r="D434" s="162"/>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spans="1:46" ht="15.75" customHeight="1">
      <c r="A435" s="120"/>
      <c r="B435" s="120"/>
      <c r="C435" s="120"/>
      <c r="D435" s="162"/>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spans="1:46" ht="15.75" customHeight="1">
      <c r="A436" s="120"/>
      <c r="B436" s="120"/>
      <c r="C436" s="120"/>
      <c r="D436" s="162"/>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spans="1:46" ht="15.75" customHeight="1">
      <c r="A437" s="120"/>
      <c r="B437" s="120"/>
      <c r="C437" s="120"/>
      <c r="D437" s="162"/>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spans="1:46" ht="15.75" customHeight="1">
      <c r="A438" s="120"/>
      <c r="B438" s="120"/>
      <c r="C438" s="120"/>
      <c r="D438" s="162"/>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spans="1:46" ht="15.75" customHeight="1">
      <c r="A439" s="120"/>
      <c r="B439" s="120"/>
      <c r="C439" s="120"/>
      <c r="D439" s="162"/>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spans="1:46" ht="15.75" customHeight="1">
      <c r="A440" s="120"/>
      <c r="B440" s="120"/>
      <c r="C440" s="120"/>
      <c r="D440" s="162"/>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spans="1:46" ht="15.75" customHeight="1">
      <c r="A441" s="120"/>
      <c r="B441" s="120"/>
      <c r="C441" s="120"/>
      <c r="D441" s="162"/>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spans="1:46" ht="15.75" customHeight="1">
      <c r="A442" s="120"/>
      <c r="B442" s="120"/>
      <c r="C442" s="120"/>
      <c r="D442" s="162"/>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spans="1:46" ht="15.75" customHeight="1">
      <c r="A443" s="120"/>
      <c r="B443" s="120"/>
      <c r="C443" s="120"/>
      <c r="D443" s="162"/>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spans="1:46" ht="15.75" customHeight="1">
      <c r="A444" s="120"/>
      <c r="B444" s="120"/>
      <c r="C444" s="120"/>
      <c r="D444" s="162"/>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spans="1:46" ht="15.75" customHeight="1">
      <c r="A445" s="120"/>
      <c r="B445" s="120"/>
      <c r="C445" s="120"/>
      <c r="D445" s="162"/>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spans="1:46" ht="15.75" customHeight="1">
      <c r="A446" s="120"/>
      <c r="B446" s="120"/>
      <c r="C446" s="120"/>
      <c r="D446" s="162"/>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spans="1:46" ht="15.75" customHeight="1">
      <c r="A447" s="120"/>
      <c r="B447" s="120"/>
      <c r="C447" s="120"/>
      <c r="D447" s="162"/>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spans="1:46" ht="15.75" customHeight="1">
      <c r="A448" s="120"/>
      <c r="B448" s="120"/>
      <c r="C448" s="120"/>
      <c r="D448" s="162"/>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spans="1:46" ht="15.75" customHeight="1">
      <c r="A449" s="120"/>
      <c r="B449" s="120"/>
      <c r="C449" s="120"/>
      <c r="D449" s="162"/>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spans="1:46" ht="15.75" customHeight="1">
      <c r="A450" s="120"/>
      <c r="B450" s="120"/>
      <c r="C450" s="120"/>
      <c r="D450" s="162"/>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spans="1:46" ht="15.75" customHeight="1">
      <c r="A451" s="120"/>
      <c r="B451" s="120"/>
      <c r="C451" s="120"/>
      <c r="D451" s="162"/>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spans="1:46" ht="15.75" customHeight="1">
      <c r="A452" s="120"/>
      <c r="B452" s="120"/>
      <c r="C452" s="120"/>
      <c r="D452" s="162"/>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spans="1:46" ht="15.75" customHeight="1">
      <c r="A453" s="120"/>
      <c r="B453" s="120"/>
      <c r="C453" s="120"/>
      <c r="D453" s="162"/>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spans="1:46" ht="15.75" customHeight="1">
      <c r="A454" s="120"/>
      <c r="B454" s="120"/>
      <c r="C454" s="120"/>
      <c r="D454" s="162"/>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spans="1:46" ht="15.75" customHeight="1">
      <c r="A455" s="120"/>
      <c r="B455" s="120"/>
      <c r="C455" s="120"/>
      <c r="D455" s="162"/>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spans="1:46" ht="15.75" customHeight="1">
      <c r="A456" s="120"/>
      <c r="B456" s="120"/>
      <c r="C456" s="120"/>
      <c r="D456" s="162"/>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spans="1:46" ht="15.75" customHeight="1">
      <c r="A457" s="120"/>
      <c r="B457" s="120"/>
      <c r="C457" s="120"/>
      <c r="D457" s="162"/>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spans="1:46" ht="15.75" customHeight="1">
      <c r="A458" s="120"/>
      <c r="B458" s="120"/>
      <c r="C458" s="120"/>
      <c r="D458" s="162"/>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spans="1:46" ht="15.75" customHeight="1">
      <c r="A459" s="120"/>
      <c r="B459" s="120"/>
      <c r="C459" s="120"/>
      <c r="D459" s="162"/>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spans="1:46" ht="15.75" customHeight="1">
      <c r="A460" s="120"/>
      <c r="B460" s="120"/>
      <c r="C460" s="120"/>
      <c r="D460" s="162"/>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spans="1:46" ht="15.75" customHeight="1">
      <c r="A461" s="120"/>
      <c r="B461" s="120"/>
      <c r="C461" s="120"/>
      <c r="D461" s="162"/>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spans="1:46" ht="15.75" customHeight="1">
      <c r="A462" s="120"/>
      <c r="B462" s="120"/>
      <c r="C462" s="120"/>
      <c r="D462" s="162"/>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spans="1:46" ht="15.75" customHeight="1">
      <c r="A463" s="120"/>
      <c r="B463" s="120"/>
      <c r="C463" s="120"/>
      <c r="D463" s="162"/>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spans="1:46" ht="15.75" customHeight="1">
      <c r="A464" s="120"/>
      <c r="B464" s="120"/>
      <c r="C464" s="120"/>
      <c r="D464" s="162"/>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spans="1:46" ht="15.75" customHeight="1">
      <c r="A465" s="120"/>
      <c r="B465" s="120"/>
      <c r="C465" s="120"/>
      <c r="D465" s="162"/>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spans="1:46" ht="15.75" customHeight="1">
      <c r="A466" s="120"/>
      <c r="B466" s="120"/>
      <c r="C466" s="120"/>
      <c r="D466" s="162"/>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spans="1:46" ht="15.75" customHeight="1">
      <c r="A467" s="120"/>
      <c r="B467" s="120"/>
      <c r="C467" s="120"/>
      <c r="D467" s="162"/>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spans="1:46" ht="15.75" customHeight="1">
      <c r="A468" s="120"/>
      <c r="B468" s="120"/>
      <c r="C468" s="120"/>
      <c r="D468" s="162"/>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spans="1:46" ht="15.75" customHeight="1">
      <c r="A469" s="120"/>
      <c r="B469" s="120"/>
      <c r="C469" s="120"/>
      <c r="D469" s="162"/>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spans="1:46" ht="15.75" customHeight="1">
      <c r="A470" s="120"/>
      <c r="B470" s="120"/>
      <c r="C470" s="120"/>
      <c r="D470" s="162"/>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spans="1:46" ht="15.75" customHeight="1">
      <c r="A471" s="120"/>
      <c r="B471" s="120"/>
      <c r="C471" s="120"/>
      <c r="D471" s="162"/>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spans="1:46" ht="15.75" customHeight="1">
      <c r="A472" s="120"/>
      <c r="B472" s="120"/>
      <c r="C472" s="120"/>
      <c r="D472" s="162"/>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spans="1:46" ht="15.75" customHeight="1">
      <c r="A473" s="120"/>
      <c r="B473" s="120"/>
      <c r="C473" s="120"/>
      <c r="D473" s="162"/>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spans="1:46" ht="15.75" customHeight="1">
      <c r="A474" s="120"/>
      <c r="B474" s="120"/>
      <c r="C474" s="120"/>
      <c r="D474" s="162"/>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spans="1:46" ht="15.75" customHeight="1">
      <c r="A475" s="120"/>
      <c r="B475" s="120"/>
      <c r="C475" s="120"/>
      <c r="D475" s="162"/>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spans="1:46" ht="15.75" customHeight="1">
      <c r="A476" s="120"/>
      <c r="B476" s="120"/>
      <c r="C476" s="120"/>
      <c r="D476" s="162"/>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spans="1:46" ht="15.75" customHeight="1">
      <c r="A477" s="120"/>
      <c r="B477" s="120"/>
      <c r="C477" s="120"/>
      <c r="D477" s="162"/>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spans="1:46" ht="15.75" customHeight="1">
      <c r="A478" s="120"/>
      <c r="B478" s="120"/>
      <c r="C478" s="120"/>
      <c r="D478" s="162"/>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spans="1:46" ht="15.75" customHeight="1">
      <c r="A479" s="120"/>
      <c r="B479" s="120"/>
      <c r="C479" s="120"/>
      <c r="D479" s="162"/>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spans="1:46" ht="15.75" customHeight="1">
      <c r="A480" s="120"/>
      <c r="B480" s="120"/>
      <c r="C480" s="120"/>
      <c r="D480" s="162"/>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spans="1:46" ht="15.75" customHeight="1">
      <c r="A481" s="120"/>
      <c r="B481" s="120"/>
      <c r="C481" s="120"/>
      <c r="D481" s="162"/>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spans="1:46" ht="15.75" customHeight="1">
      <c r="A482" s="120"/>
      <c r="B482" s="120"/>
      <c r="C482" s="120"/>
      <c r="D482" s="162"/>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spans="1:46" ht="15.75" customHeight="1">
      <c r="A483" s="120"/>
      <c r="B483" s="120"/>
      <c r="C483" s="120"/>
      <c r="D483" s="162"/>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spans="1:46" ht="15.75" customHeight="1">
      <c r="A484" s="120"/>
      <c r="B484" s="120"/>
      <c r="C484" s="120"/>
      <c r="D484" s="162"/>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spans="1:46" ht="15.75" customHeight="1">
      <c r="A485" s="120"/>
      <c r="B485" s="120"/>
      <c r="C485" s="120"/>
      <c r="D485" s="162"/>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spans="1:46" ht="15.75" customHeight="1">
      <c r="A486" s="120"/>
      <c r="B486" s="120"/>
      <c r="C486" s="120"/>
      <c r="D486" s="162"/>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spans="1:46" ht="15.75" customHeight="1">
      <c r="A487" s="120"/>
      <c r="B487" s="120"/>
      <c r="C487" s="120"/>
      <c r="D487" s="162"/>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spans="1:46" ht="15.75" customHeight="1">
      <c r="A488" s="120"/>
      <c r="B488" s="120"/>
      <c r="C488" s="120"/>
      <c r="D488" s="162"/>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spans="1:46" ht="15.75" customHeight="1">
      <c r="A489" s="120"/>
      <c r="B489" s="120"/>
      <c r="C489" s="120"/>
      <c r="D489" s="162"/>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spans="1:46" ht="15.75" customHeight="1">
      <c r="A490" s="120"/>
      <c r="B490" s="120"/>
      <c r="C490" s="120"/>
      <c r="D490" s="162"/>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spans="1:46" ht="15.75" customHeight="1">
      <c r="A491" s="120"/>
      <c r="B491" s="120"/>
      <c r="C491" s="120"/>
      <c r="D491" s="162"/>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spans="1:46" ht="15.75" customHeight="1">
      <c r="A492" s="120"/>
      <c r="B492" s="120"/>
      <c r="C492" s="120"/>
      <c r="D492" s="162"/>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spans="1:46" ht="15.75" customHeight="1">
      <c r="A493" s="120"/>
      <c r="B493" s="120"/>
      <c r="C493" s="120"/>
      <c r="D493" s="162"/>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spans="1:46" ht="15.75" customHeight="1">
      <c r="A494" s="120"/>
      <c r="B494" s="120"/>
      <c r="C494" s="120"/>
      <c r="D494" s="162"/>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spans="1:46" ht="15.75" customHeight="1">
      <c r="A495" s="120"/>
      <c r="B495" s="120"/>
      <c r="C495" s="120"/>
      <c r="D495" s="162"/>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spans="1:46" ht="15.75" customHeight="1">
      <c r="A496" s="120"/>
      <c r="B496" s="120"/>
      <c r="C496" s="120"/>
      <c r="D496" s="162"/>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spans="1:46" ht="15.75" customHeight="1">
      <c r="A497" s="120"/>
      <c r="B497" s="120"/>
      <c r="C497" s="120"/>
      <c r="D497" s="162"/>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spans="1:46" ht="15.75" customHeight="1">
      <c r="A498" s="120"/>
      <c r="B498" s="120"/>
      <c r="C498" s="120"/>
      <c r="D498" s="162"/>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spans="1:46" ht="15.75" customHeight="1">
      <c r="A499" s="120"/>
      <c r="B499" s="120"/>
      <c r="C499" s="120"/>
      <c r="D499" s="162"/>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spans="1:46" ht="15.75" customHeight="1">
      <c r="A500" s="120"/>
      <c r="B500" s="120"/>
      <c r="C500" s="120"/>
      <c r="D500" s="162"/>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spans="1:46" ht="15.75" customHeight="1">
      <c r="A501" s="120"/>
      <c r="B501" s="120"/>
      <c r="C501" s="120"/>
      <c r="D501" s="162"/>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spans="1:46" ht="15.75" customHeight="1">
      <c r="A502" s="120"/>
      <c r="B502" s="120"/>
      <c r="C502" s="120"/>
      <c r="D502" s="162"/>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spans="1:46" ht="15.75" customHeight="1">
      <c r="A503" s="120"/>
      <c r="B503" s="120"/>
      <c r="C503" s="120"/>
      <c r="D503" s="162"/>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spans="1:46" ht="15.75" customHeight="1">
      <c r="A504" s="120"/>
      <c r="B504" s="120"/>
      <c r="C504" s="120"/>
      <c r="D504" s="162"/>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spans="1:46" ht="15.75" customHeight="1">
      <c r="A505" s="120"/>
      <c r="B505" s="120"/>
      <c r="C505" s="120"/>
      <c r="D505" s="162"/>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spans="1:46" ht="15.75" customHeight="1">
      <c r="A506" s="120"/>
      <c r="B506" s="120"/>
      <c r="C506" s="120"/>
      <c r="D506" s="162"/>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spans="1:46" ht="15.75" customHeight="1">
      <c r="A507" s="120"/>
      <c r="B507" s="120"/>
      <c r="C507" s="120"/>
      <c r="D507" s="162"/>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spans="1:46" ht="15.75" customHeight="1">
      <c r="A508" s="120"/>
      <c r="B508" s="120"/>
      <c r="C508" s="120"/>
      <c r="D508" s="162"/>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spans="1:46" ht="15.75" customHeight="1">
      <c r="A509" s="120"/>
      <c r="B509" s="120"/>
      <c r="C509" s="120"/>
      <c r="D509" s="162"/>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spans="1:46" ht="15.75" customHeight="1">
      <c r="A510" s="120"/>
      <c r="B510" s="120"/>
      <c r="C510" s="120"/>
      <c r="D510" s="162"/>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spans="1:46" ht="15.75" customHeight="1">
      <c r="A511" s="120"/>
      <c r="B511" s="120"/>
      <c r="C511" s="120"/>
      <c r="D511" s="162"/>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spans="1:46" ht="15.75" customHeight="1">
      <c r="A512" s="120"/>
      <c r="B512" s="120"/>
      <c r="C512" s="120"/>
      <c r="D512" s="162"/>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spans="1:46" ht="15.75" customHeight="1">
      <c r="A513" s="120"/>
      <c r="B513" s="120"/>
      <c r="C513" s="120"/>
      <c r="D513" s="162"/>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spans="1:46" ht="15.75" customHeight="1">
      <c r="A514" s="120"/>
      <c r="B514" s="120"/>
      <c r="C514" s="120"/>
      <c r="D514" s="162"/>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spans="1:46" ht="15.75" customHeight="1">
      <c r="A515" s="120"/>
      <c r="B515" s="120"/>
      <c r="C515" s="120"/>
      <c r="D515" s="162"/>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spans="1:46" ht="15.75" customHeight="1">
      <c r="A516" s="120"/>
      <c r="B516" s="120"/>
      <c r="C516" s="120"/>
      <c r="D516" s="162"/>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spans="1:46" ht="15.75" customHeight="1">
      <c r="A517" s="120"/>
      <c r="B517" s="120"/>
      <c r="C517" s="120"/>
      <c r="D517" s="162"/>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spans="1:46" ht="15.75" customHeight="1">
      <c r="A518" s="120"/>
      <c r="B518" s="120"/>
      <c r="C518" s="120"/>
      <c r="D518" s="162"/>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spans="1:46" ht="15.75" customHeight="1">
      <c r="A519" s="120"/>
      <c r="B519" s="120"/>
      <c r="C519" s="120"/>
      <c r="D519" s="162"/>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spans="1:46" ht="15.75" customHeight="1">
      <c r="A520" s="120"/>
      <c r="B520" s="120"/>
      <c r="C520" s="120"/>
      <c r="D520" s="162"/>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spans="1:46" ht="15.75" customHeight="1">
      <c r="A521" s="120"/>
      <c r="B521" s="120"/>
      <c r="C521" s="120"/>
      <c r="D521" s="162"/>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spans="1:46" ht="15.75" customHeight="1">
      <c r="A522" s="120"/>
      <c r="B522" s="120"/>
      <c r="C522" s="120"/>
      <c r="D522" s="162"/>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spans="1:46" ht="15.75" customHeight="1">
      <c r="A523" s="120"/>
      <c r="B523" s="120"/>
      <c r="C523" s="120"/>
      <c r="D523" s="162"/>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spans="1:46" ht="15.75" customHeight="1">
      <c r="A524" s="120"/>
      <c r="B524" s="120"/>
      <c r="C524" s="120"/>
      <c r="D524" s="162"/>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spans="1:46" ht="15.75" customHeight="1">
      <c r="A525" s="120"/>
      <c r="B525" s="120"/>
      <c r="C525" s="120"/>
      <c r="D525" s="162"/>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spans="1:46" ht="15.75" customHeight="1">
      <c r="A526" s="120"/>
      <c r="B526" s="120"/>
      <c r="C526" s="120"/>
      <c r="D526" s="162"/>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spans="1:46" ht="15.75" customHeight="1">
      <c r="A527" s="120"/>
      <c r="B527" s="120"/>
      <c r="C527" s="120"/>
      <c r="D527" s="162"/>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spans="1:46" ht="15.75" customHeight="1">
      <c r="A528" s="120"/>
      <c r="B528" s="120"/>
      <c r="C528" s="120"/>
      <c r="D528" s="162"/>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spans="1:46" ht="15.75" customHeight="1">
      <c r="A529" s="120"/>
      <c r="B529" s="120"/>
      <c r="C529" s="120"/>
      <c r="D529" s="162"/>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spans="1:46" ht="15.75" customHeight="1">
      <c r="A530" s="120"/>
      <c r="B530" s="120"/>
      <c r="C530" s="120"/>
      <c r="D530" s="162"/>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spans="1:46" ht="15.75" customHeight="1">
      <c r="A531" s="120"/>
      <c r="B531" s="120"/>
      <c r="C531" s="120"/>
      <c r="D531" s="162"/>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spans="1:46" ht="15.75" customHeight="1">
      <c r="A532" s="120"/>
      <c r="B532" s="120"/>
      <c r="C532" s="120"/>
      <c r="D532" s="162"/>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spans="1:46" ht="15.75" customHeight="1">
      <c r="A533" s="120"/>
      <c r="B533" s="120"/>
      <c r="C533" s="120"/>
      <c r="D533" s="162"/>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spans="1:46" ht="15.75" customHeight="1">
      <c r="A534" s="120"/>
      <c r="B534" s="120"/>
      <c r="C534" s="120"/>
      <c r="D534" s="162"/>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spans="1:46" ht="15.75" customHeight="1">
      <c r="A535" s="120"/>
      <c r="B535" s="120"/>
      <c r="C535" s="120"/>
      <c r="D535" s="162"/>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spans="1:46" ht="15.75" customHeight="1">
      <c r="A536" s="120"/>
      <c r="B536" s="120"/>
      <c r="C536" s="120"/>
      <c r="D536" s="162"/>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spans="1:46" ht="15.75" customHeight="1">
      <c r="A537" s="120"/>
      <c r="B537" s="120"/>
      <c r="C537" s="120"/>
      <c r="D537" s="162"/>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spans="1:46" ht="15.75" customHeight="1">
      <c r="A538" s="120"/>
      <c r="B538" s="120"/>
      <c r="C538" s="120"/>
      <c r="D538" s="162"/>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spans="1:46" ht="15.75" customHeight="1">
      <c r="A539" s="120"/>
      <c r="B539" s="120"/>
      <c r="C539" s="120"/>
      <c r="D539" s="162"/>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spans="1:46" ht="15.75" customHeight="1">
      <c r="A540" s="120"/>
      <c r="B540" s="120"/>
      <c r="C540" s="120"/>
      <c r="D540" s="162"/>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spans="1:46" ht="15.75" customHeight="1">
      <c r="A541" s="120"/>
      <c r="B541" s="120"/>
      <c r="C541" s="120"/>
      <c r="D541" s="162"/>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spans="1:46" ht="15.75" customHeight="1">
      <c r="A542" s="120"/>
      <c r="B542" s="120"/>
      <c r="C542" s="120"/>
      <c r="D542" s="162"/>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spans="1:46" ht="15.75" customHeight="1">
      <c r="A543" s="120"/>
      <c r="B543" s="120"/>
      <c r="C543" s="120"/>
      <c r="D543" s="162"/>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spans="1:46" ht="15.75" customHeight="1">
      <c r="A544" s="120"/>
      <c r="B544" s="120"/>
      <c r="C544" s="120"/>
      <c r="D544" s="162"/>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spans="1:46" ht="15.75" customHeight="1">
      <c r="A545" s="120"/>
      <c r="B545" s="120"/>
      <c r="C545" s="120"/>
      <c r="D545" s="162"/>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spans="1:46" ht="15.75" customHeight="1">
      <c r="A546" s="120"/>
      <c r="B546" s="120"/>
      <c r="C546" s="120"/>
      <c r="D546" s="162"/>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spans="1:46" ht="15.75" customHeight="1">
      <c r="A547" s="120"/>
      <c r="B547" s="120"/>
      <c r="C547" s="120"/>
      <c r="D547" s="162"/>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spans="1:46" ht="15.75" customHeight="1">
      <c r="A548" s="120"/>
      <c r="B548" s="120"/>
      <c r="C548" s="120"/>
      <c r="D548" s="162"/>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spans="1:46" ht="15.75" customHeight="1">
      <c r="A549" s="120"/>
      <c r="B549" s="120"/>
      <c r="C549" s="120"/>
      <c r="D549" s="162"/>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spans="1:46" ht="15.75" customHeight="1">
      <c r="A550" s="120"/>
      <c r="B550" s="120"/>
      <c r="C550" s="120"/>
      <c r="D550" s="162"/>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spans="1:46" ht="15.75" customHeight="1">
      <c r="A551" s="120"/>
      <c r="B551" s="120"/>
      <c r="C551" s="120"/>
      <c r="D551" s="162"/>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spans="1:46" ht="15.75" customHeight="1">
      <c r="A552" s="120"/>
      <c r="B552" s="120"/>
      <c r="C552" s="120"/>
      <c r="D552" s="162"/>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spans="1:46" ht="15.75" customHeight="1">
      <c r="A553" s="120"/>
      <c r="B553" s="120"/>
      <c r="C553" s="120"/>
      <c r="D553" s="162"/>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spans="1:46" ht="15.75" customHeight="1">
      <c r="A554" s="120"/>
      <c r="B554" s="120"/>
      <c r="C554" s="120"/>
      <c r="D554" s="162"/>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spans="1:46" ht="15.75" customHeight="1">
      <c r="A555" s="120"/>
      <c r="B555" s="120"/>
      <c r="C555" s="120"/>
      <c r="D555" s="162"/>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spans="1:46" ht="15.75" customHeight="1">
      <c r="A556" s="120"/>
      <c r="B556" s="120"/>
      <c r="C556" s="120"/>
      <c r="D556" s="162"/>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spans="1:46" ht="15.75" customHeight="1">
      <c r="A557" s="120"/>
      <c r="B557" s="120"/>
      <c r="C557" s="120"/>
      <c r="D557" s="162"/>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spans="1:46" ht="15.75" customHeight="1">
      <c r="A558" s="120"/>
      <c r="B558" s="120"/>
      <c r="C558" s="120"/>
      <c r="D558" s="162"/>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spans="1:46" ht="15.75" customHeight="1">
      <c r="A559" s="120"/>
      <c r="B559" s="120"/>
      <c r="C559" s="120"/>
      <c r="D559" s="162"/>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spans="1:46" ht="15.75" customHeight="1">
      <c r="A560" s="120"/>
      <c r="B560" s="120"/>
      <c r="C560" s="120"/>
      <c r="D560" s="162"/>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spans="1:46" ht="15.75" customHeight="1">
      <c r="A561" s="120"/>
      <c r="B561" s="120"/>
      <c r="C561" s="120"/>
      <c r="D561" s="162"/>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spans="1:46" ht="15.75" customHeight="1">
      <c r="A562" s="120"/>
      <c r="B562" s="120"/>
      <c r="C562" s="120"/>
      <c r="D562" s="162"/>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spans="1:46" ht="15.75" customHeight="1">
      <c r="A563" s="120"/>
      <c r="B563" s="120"/>
      <c r="C563" s="120"/>
      <c r="D563" s="162"/>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spans="1:46" ht="15.75" customHeight="1">
      <c r="A564" s="120"/>
      <c r="B564" s="120"/>
      <c r="C564" s="120"/>
      <c r="D564" s="162"/>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spans="1:46" ht="15.75" customHeight="1">
      <c r="A565" s="120"/>
      <c r="B565" s="120"/>
      <c r="C565" s="120"/>
      <c r="D565" s="162"/>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spans="1:46" ht="15.75" customHeight="1">
      <c r="A566" s="120"/>
      <c r="B566" s="120"/>
      <c r="C566" s="120"/>
      <c r="D566" s="162"/>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spans="1:46" ht="15.75" customHeight="1">
      <c r="A567" s="120"/>
      <c r="B567" s="120"/>
      <c r="C567" s="120"/>
      <c r="D567" s="162"/>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spans="1:46" ht="15.75" customHeight="1">
      <c r="A568" s="120"/>
      <c r="B568" s="120"/>
      <c r="C568" s="120"/>
      <c r="D568" s="162"/>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spans="1:46" ht="15.75" customHeight="1">
      <c r="A569" s="120"/>
      <c r="B569" s="120"/>
      <c r="C569" s="120"/>
      <c r="D569" s="162"/>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spans="1:46" ht="15.75" customHeight="1">
      <c r="A570" s="120"/>
      <c r="B570" s="120"/>
      <c r="C570" s="120"/>
      <c r="D570" s="162"/>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spans="1:46" ht="15.75" customHeight="1">
      <c r="A571" s="120"/>
      <c r="B571" s="120"/>
      <c r="C571" s="120"/>
      <c r="D571" s="162"/>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spans="1:46" ht="15.75" customHeight="1">
      <c r="A572" s="120"/>
      <c r="B572" s="120"/>
      <c r="C572" s="120"/>
      <c r="D572" s="162"/>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spans="1:46" ht="15.75" customHeight="1">
      <c r="A573" s="120"/>
      <c r="B573" s="120"/>
      <c r="C573" s="120"/>
      <c r="D573" s="162"/>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spans="1:46" ht="15.75" customHeight="1">
      <c r="A574" s="120"/>
      <c r="B574" s="120"/>
      <c r="C574" s="120"/>
      <c r="D574" s="162"/>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spans="1:46" ht="15.75" customHeight="1">
      <c r="A575" s="120"/>
      <c r="B575" s="120"/>
      <c r="C575" s="120"/>
      <c r="D575" s="162"/>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spans="1:46" ht="15.75" customHeight="1">
      <c r="A576" s="120"/>
      <c r="B576" s="120"/>
      <c r="C576" s="120"/>
      <c r="D576" s="162"/>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spans="1:46" ht="15.75" customHeight="1">
      <c r="A577" s="120"/>
      <c r="B577" s="120"/>
      <c r="C577" s="120"/>
      <c r="D577" s="162"/>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spans="1:46" ht="15.75" customHeight="1">
      <c r="A578" s="120"/>
      <c r="B578" s="120"/>
      <c r="C578" s="120"/>
      <c r="D578" s="162"/>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spans="1:46" ht="15.75" customHeight="1">
      <c r="A579" s="120"/>
      <c r="B579" s="120"/>
      <c r="C579" s="120"/>
      <c r="D579" s="162"/>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spans="1:46" ht="15.75" customHeight="1">
      <c r="A580" s="120"/>
      <c r="B580" s="120"/>
      <c r="C580" s="120"/>
      <c r="D580" s="162"/>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spans="1:46" ht="15.75" customHeight="1">
      <c r="A581" s="120"/>
      <c r="B581" s="120"/>
      <c r="C581" s="120"/>
      <c r="D581" s="162"/>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spans="1:46" ht="15.75" customHeight="1">
      <c r="A582" s="120"/>
      <c r="B582" s="120"/>
      <c r="C582" s="120"/>
      <c r="D582" s="162"/>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spans="1:46" ht="15.75" customHeight="1">
      <c r="A583" s="120"/>
      <c r="B583" s="120"/>
      <c r="C583" s="120"/>
      <c r="D583" s="162"/>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spans="1:46" ht="15.75" customHeight="1">
      <c r="A584" s="120"/>
      <c r="B584" s="120"/>
      <c r="C584" s="120"/>
      <c r="D584" s="162"/>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spans="1:46" ht="15.75" customHeight="1">
      <c r="A585" s="120"/>
      <c r="B585" s="120"/>
      <c r="C585" s="120"/>
      <c r="D585" s="162"/>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spans="1:46" ht="15.75" customHeight="1">
      <c r="A586" s="120"/>
      <c r="B586" s="120"/>
      <c r="C586" s="120"/>
      <c r="D586" s="162"/>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spans="1:46" ht="15.75" customHeight="1">
      <c r="A587" s="120"/>
      <c r="B587" s="120"/>
      <c r="C587" s="120"/>
      <c r="D587" s="162"/>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spans="1:46" ht="15.75" customHeight="1">
      <c r="A588" s="120"/>
      <c r="B588" s="120"/>
      <c r="C588" s="120"/>
      <c r="D588" s="162"/>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spans="1:46" ht="15.75" customHeight="1">
      <c r="A589" s="120"/>
      <c r="B589" s="120"/>
      <c r="C589" s="120"/>
      <c r="D589" s="162"/>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spans="1:46" ht="15.75" customHeight="1">
      <c r="A590" s="120"/>
      <c r="B590" s="120"/>
      <c r="C590" s="120"/>
      <c r="D590" s="162"/>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spans="1:46" ht="15.75" customHeight="1">
      <c r="A591" s="120"/>
      <c r="B591" s="120"/>
      <c r="C591" s="120"/>
      <c r="D591" s="162"/>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spans="1:46" ht="15.75" customHeight="1">
      <c r="A592" s="120"/>
      <c r="B592" s="120"/>
      <c r="C592" s="120"/>
      <c r="D592" s="162"/>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spans="1:46" ht="15.75" customHeight="1">
      <c r="A593" s="120"/>
      <c r="B593" s="120"/>
      <c r="C593" s="120"/>
      <c r="D593" s="162"/>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spans="1:46" ht="15.75" customHeight="1">
      <c r="A594" s="120"/>
      <c r="B594" s="120"/>
      <c r="C594" s="120"/>
      <c r="D594" s="162"/>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spans="1:46" ht="15.75" customHeight="1">
      <c r="A595" s="120"/>
      <c r="B595" s="120"/>
      <c r="C595" s="120"/>
      <c r="D595" s="162"/>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spans="1:46" ht="15.75" customHeight="1">
      <c r="A596" s="120"/>
      <c r="B596" s="120"/>
      <c r="C596" s="120"/>
      <c r="D596" s="162"/>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spans="1:46" ht="15.75" customHeight="1">
      <c r="A597" s="120"/>
      <c r="B597" s="120"/>
      <c r="C597" s="120"/>
      <c r="D597" s="162"/>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spans="1:46" ht="15.75" customHeight="1">
      <c r="A598" s="120"/>
      <c r="B598" s="120"/>
      <c r="C598" s="120"/>
      <c r="D598" s="162"/>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spans="1:46" ht="15.75" customHeight="1">
      <c r="A599" s="120"/>
      <c r="B599" s="120"/>
      <c r="C599" s="120"/>
      <c r="D599" s="162"/>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spans="1:46" ht="15.75" customHeight="1">
      <c r="A600" s="120"/>
      <c r="B600" s="120"/>
      <c r="C600" s="120"/>
      <c r="D600" s="162"/>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spans="1:46" ht="15.75" customHeight="1">
      <c r="A601" s="120"/>
      <c r="B601" s="120"/>
      <c r="C601" s="120"/>
      <c r="D601" s="162"/>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spans="1:46" ht="15.75" customHeight="1">
      <c r="A602" s="120"/>
      <c r="B602" s="120"/>
      <c r="C602" s="120"/>
      <c r="D602" s="162"/>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spans="1:46" ht="15.75" customHeight="1">
      <c r="A603" s="120"/>
      <c r="B603" s="120"/>
      <c r="C603" s="120"/>
      <c r="D603" s="162"/>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spans="1:46" ht="15.75" customHeight="1">
      <c r="A604" s="120"/>
      <c r="B604" s="120"/>
      <c r="C604" s="120"/>
      <c r="D604" s="162"/>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spans="1:46" ht="15.75" customHeight="1">
      <c r="A605" s="120"/>
      <c r="B605" s="120"/>
      <c r="C605" s="120"/>
      <c r="D605" s="162"/>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spans="1:46" ht="15.75" customHeight="1">
      <c r="A606" s="120"/>
      <c r="B606" s="120"/>
      <c r="C606" s="120"/>
      <c r="D606" s="162"/>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spans="1:46" ht="15.75" customHeight="1">
      <c r="A607" s="120"/>
      <c r="B607" s="120"/>
      <c r="C607" s="120"/>
      <c r="D607" s="162"/>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spans="1:46" ht="15.75" customHeight="1">
      <c r="A608" s="120"/>
      <c r="B608" s="120"/>
      <c r="C608" s="120"/>
      <c r="D608" s="162"/>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spans="1:46" ht="15.75" customHeight="1">
      <c r="A609" s="120"/>
      <c r="B609" s="120"/>
      <c r="C609" s="120"/>
      <c r="D609" s="162"/>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spans="1:46" ht="15.75" customHeight="1">
      <c r="A610" s="120"/>
      <c r="B610" s="120"/>
      <c r="C610" s="120"/>
      <c r="D610" s="162"/>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spans="1:46" ht="15.75" customHeight="1">
      <c r="A611" s="120"/>
      <c r="B611" s="120"/>
      <c r="C611" s="120"/>
      <c r="D611" s="162"/>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spans="1:46" ht="15.75" customHeight="1">
      <c r="A612" s="120"/>
      <c r="B612" s="120"/>
      <c r="C612" s="120"/>
      <c r="D612" s="162"/>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spans="1:46" ht="15.75" customHeight="1">
      <c r="A613" s="120"/>
      <c r="B613" s="120"/>
      <c r="C613" s="120"/>
      <c r="D613" s="162"/>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spans="1:46" ht="15.75" customHeight="1">
      <c r="A614" s="120"/>
      <c r="B614" s="120"/>
      <c r="C614" s="120"/>
      <c r="D614" s="162"/>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spans="1:46" ht="15.75" customHeight="1">
      <c r="A615" s="120"/>
      <c r="B615" s="120"/>
      <c r="C615" s="120"/>
      <c r="D615" s="162"/>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spans="1:46" ht="15.75" customHeight="1">
      <c r="A616" s="120"/>
      <c r="B616" s="120"/>
      <c r="C616" s="120"/>
      <c r="D616" s="162"/>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spans="1:46" ht="15.75" customHeight="1">
      <c r="A617" s="120"/>
      <c r="B617" s="120"/>
      <c r="C617" s="120"/>
      <c r="D617" s="162"/>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spans="1:46" ht="15.75" customHeight="1">
      <c r="A618" s="120"/>
      <c r="B618" s="120"/>
      <c r="C618" s="120"/>
      <c r="D618" s="162"/>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spans="1:46" ht="15.75" customHeight="1">
      <c r="A619" s="120"/>
      <c r="B619" s="120"/>
      <c r="C619" s="120"/>
      <c r="D619" s="162"/>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spans="1:46" ht="15.75" customHeight="1">
      <c r="A620" s="120"/>
      <c r="B620" s="120"/>
      <c r="C620" s="120"/>
      <c r="D620" s="162"/>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spans="1:46" ht="15.75" customHeight="1">
      <c r="A621" s="120"/>
      <c r="B621" s="120"/>
      <c r="C621" s="120"/>
      <c r="D621" s="162"/>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spans="1:46" ht="15.75" customHeight="1">
      <c r="A622" s="120"/>
      <c r="B622" s="120"/>
      <c r="C622" s="120"/>
      <c r="D622" s="162"/>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spans="1:46" ht="15.75" customHeight="1">
      <c r="A623" s="120"/>
      <c r="B623" s="120"/>
      <c r="C623" s="120"/>
      <c r="D623" s="162"/>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spans="1:46" ht="15.75" customHeight="1">
      <c r="A624" s="120"/>
      <c r="B624" s="120"/>
      <c r="C624" s="120"/>
      <c r="D624" s="162"/>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spans="1:46" ht="15.75" customHeight="1">
      <c r="A625" s="120"/>
      <c r="B625" s="120"/>
      <c r="C625" s="120"/>
      <c r="D625" s="162"/>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spans="1:46" ht="15.75" customHeight="1">
      <c r="A626" s="120"/>
      <c r="B626" s="120"/>
      <c r="C626" s="120"/>
      <c r="D626" s="162"/>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spans="1:46" ht="15.75" customHeight="1">
      <c r="A627" s="120"/>
      <c r="B627" s="120"/>
      <c r="C627" s="120"/>
      <c r="D627" s="162"/>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spans="1:46" ht="15.75" customHeight="1">
      <c r="A628" s="120"/>
      <c r="B628" s="120"/>
      <c r="C628" s="120"/>
      <c r="D628" s="162"/>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spans="1:46" ht="15.75" customHeight="1">
      <c r="A629" s="120"/>
      <c r="B629" s="120"/>
      <c r="C629" s="120"/>
      <c r="D629" s="162"/>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spans="1:46" ht="15.75" customHeight="1">
      <c r="A630" s="120"/>
      <c r="B630" s="120"/>
      <c r="C630" s="120"/>
      <c r="D630" s="162"/>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spans="1:46" ht="15.75" customHeight="1">
      <c r="A631" s="120"/>
      <c r="B631" s="120"/>
      <c r="C631" s="120"/>
      <c r="D631" s="162"/>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spans="1:46" ht="15.75" customHeight="1">
      <c r="A632" s="120"/>
      <c r="B632" s="120"/>
      <c r="C632" s="120"/>
      <c r="D632" s="162"/>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spans="1:46" ht="15.75" customHeight="1">
      <c r="A633" s="120"/>
      <c r="B633" s="120"/>
      <c r="C633" s="120"/>
      <c r="D633" s="162"/>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spans="1:46" ht="15.75" customHeight="1">
      <c r="A634" s="120"/>
      <c r="B634" s="120"/>
      <c r="C634" s="120"/>
      <c r="D634" s="162"/>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spans="1:46" ht="15.75" customHeight="1">
      <c r="A635" s="120"/>
      <c r="B635" s="120"/>
      <c r="C635" s="120"/>
      <c r="D635" s="162"/>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spans="1:46" ht="15.75" customHeight="1">
      <c r="A636" s="120"/>
      <c r="B636" s="120"/>
      <c r="C636" s="120"/>
      <c r="D636" s="162"/>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spans="1:46" ht="15.75" customHeight="1">
      <c r="A637" s="120"/>
      <c r="B637" s="120"/>
      <c r="C637" s="120"/>
      <c r="D637" s="162"/>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spans="1:46" ht="15.75" customHeight="1">
      <c r="A638" s="120"/>
      <c r="B638" s="120"/>
      <c r="C638" s="120"/>
      <c r="D638" s="162"/>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spans="1:46" ht="15.75" customHeight="1">
      <c r="A639" s="120"/>
      <c r="B639" s="120"/>
      <c r="C639" s="120"/>
      <c r="D639" s="162"/>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spans="1:46" ht="15.75" customHeight="1">
      <c r="A640" s="120"/>
      <c r="B640" s="120"/>
      <c r="C640" s="120"/>
      <c r="D640" s="162"/>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spans="1:46" ht="15.75" customHeight="1">
      <c r="A641" s="120"/>
      <c r="B641" s="120"/>
      <c r="C641" s="120"/>
      <c r="D641" s="162"/>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spans="1:46" ht="15.75" customHeight="1">
      <c r="A642" s="120"/>
      <c r="B642" s="120"/>
      <c r="C642" s="120"/>
      <c r="D642" s="162"/>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spans="1:46" ht="15.75" customHeight="1">
      <c r="A643" s="120"/>
      <c r="B643" s="120"/>
      <c r="C643" s="120"/>
      <c r="D643" s="162"/>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spans="1:46" ht="15.75" customHeight="1">
      <c r="A644" s="120"/>
      <c r="B644" s="120"/>
      <c r="C644" s="120"/>
      <c r="D644" s="162"/>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spans="1:46" ht="15.75" customHeight="1">
      <c r="A645" s="120"/>
      <c r="B645" s="120"/>
      <c r="C645" s="120"/>
      <c r="D645" s="162"/>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spans="1:46" ht="15.75" customHeight="1">
      <c r="A646" s="120"/>
      <c r="B646" s="120"/>
      <c r="C646" s="120"/>
      <c r="D646" s="162"/>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spans="1:46" ht="15.75" customHeight="1">
      <c r="A647" s="120"/>
      <c r="B647" s="120"/>
      <c r="C647" s="120"/>
      <c r="D647" s="162"/>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spans="1:46" ht="15.75" customHeight="1">
      <c r="A648" s="120"/>
      <c r="B648" s="120"/>
      <c r="C648" s="120"/>
      <c r="D648" s="162"/>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spans="1:46" ht="15.75" customHeight="1">
      <c r="A649" s="120"/>
      <c r="B649" s="120"/>
      <c r="C649" s="120"/>
      <c r="D649" s="162"/>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spans="1:46" ht="15.75" customHeight="1">
      <c r="A650" s="120"/>
      <c r="B650" s="120"/>
      <c r="C650" s="120"/>
      <c r="D650" s="162"/>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spans="1:46" ht="15.75" customHeight="1">
      <c r="A651" s="120"/>
      <c r="B651" s="120"/>
      <c r="C651" s="120"/>
      <c r="D651" s="162"/>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spans="1:46" ht="15.75" customHeight="1">
      <c r="A652" s="120"/>
      <c r="B652" s="120"/>
      <c r="C652" s="120"/>
      <c r="D652" s="162"/>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spans="1:46" ht="15.75" customHeight="1">
      <c r="A653" s="120"/>
      <c r="B653" s="120"/>
      <c r="C653" s="120"/>
      <c r="D653" s="162"/>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spans="1:46" ht="15.75" customHeight="1">
      <c r="A654" s="120"/>
      <c r="B654" s="120"/>
      <c r="C654" s="120"/>
      <c r="D654" s="162"/>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spans="1:46" ht="15.75" customHeight="1">
      <c r="A655" s="120"/>
      <c r="B655" s="120"/>
      <c r="C655" s="120"/>
      <c r="D655" s="162"/>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spans="1:46" ht="15.75" customHeight="1">
      <c r="A656" s="120"/>
      <c r="B656" s="120"/>
      <c r="C656" s="120"/>
      <c r="D656" s="162"/>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spans="1:46" ht="15.75" customHeight="1">
      <c r="A657" s="120"/>
      <c r="B657" s="120"/>
      <c r="C657" s="120"/>
      <c r="D657" s="162"/>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spans="1:46" ht="15.75" customHeight="1">
      <c r="A658" s="120"/>
      <c r="B658" s="120"/>
      <c r="C658" s="120"/>
      <c r="D658" s="162"/>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spans="1:46" ht="15.75" customHeight="1">
      <c r="A659" s="120"/>
      <c r="B659" s="120"/>
      <c r="C659" s="120"/>
      <c r="D659" s="162"/>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spans="1:46" ht="15.75" customHeight="1">
      <c r="A660" s="120"/>
      <c r="B660" s="120"/>
      <c r="C660" s="120"/>
      <c r="D660" s="162"/>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spans="1:46" ht="15.75" customHeight="1">
      <c r="A661" s="120"/>
      <c r="B661" s="120"/>
      <c r="C661" s="120"/>
      <c r="D661" s="162"/>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spans="1:46" ht="15.75" customHeight="1">
      <c r="A662" s="120"/>
      <c r="B662" s="120"/>
      <c r="C662" s="120"/>
      <c r="D662" s="162"/>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spans="1:46" ht="15.75" customHeight="1">
      <c r="A663" s="120"/>
      <c r="B663" s="120"/>
      <c r="C663" s="120"/>
      <c r="D663" s="162"/>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spans="1:46" ht="15.75" customHeight="1">
      <c r="A664" s="120"/>
      <c r="B664" s="120"/>
      <c r="C664" s="120"/>
      <c r="D664" s="162"/>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spans="1:46" ht="15.75" customHeight="1">
      <c r="A665" s="120"/>
      <c r="B665" s="120"/>
      <c r="C665" s="120"/>
      <c r="D665" s="162"/>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spans="1:46" ht="15.75" customHeight="1">
      <c r="A666" s="120"/>
      <c r="B666" s="120"/>
      <c r="C666" s="120"/>
      <c r="D666" s="162"/>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spans="1:46" ht="15.75" customHeight="1">
      <c r="A667" s="120"/>
      <c r="B667" s="120"/>
      <c r="C667" s="120"/>
      <c r="D667" s="162"/>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spans="1:46" ht="15.75" customHeight="1">
      <c r="A668" s="120"/>
      <c r="B668" s="120"/>
      <c r="C668" s="120"/>
      <c r="D668" s="162"/>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spans="1:46" ht="15.75" customHeight="1">
      <c r="A669" s="120"/>
      <c r="B669" s="120"/>
      <c r="C669" s="120"/>
      <c r="D669" s="162"/>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spans="1:46" ht="15.75" customHeight="1">
      <c r="A670" s="120"/>
      <c r="B670" s="120"/>
      <c r="C670" s="120"/>
      <c r="D670" s="162"/>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spans="1:46" ht="15.75" customHeight="1">
      <c r="A671" s="120"/>
      <c r="B671" s="120"/>
      <c r="C671" s="120"/>
      <c r="D671" s="162"/>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spans="1:46" ht="15.75" customHeight="1">
      <c r="A672" s="120"/>
      <c r="B672" s="120"/>
      <c r="C672" s="120"/>
      <c r="D672" s="162"/>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spans="1:46" ht="15.75" customHeight="1">
      <c r="A673" s="120"/>
      <c r="B673" s="120"/>
      <c r="C673" s="120"/>
      <c r="D673" s="162"/>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spans="1:46" ht="15.75" customHeight="1">
      <c r="A674" s="120"/>
      <c r="B674" s="120"/>
      <c r="C674" s="120"/>
      <c r="D674" s="162"/>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spans="1:46" ht="15.75" customHeight="1">
      <c r="A675" s="120"/>
      <c r="B675" s="120"/>
      <c r="C675" s="120"/>
      <c r="D675" s="162"/>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spans="1:46" ht="15.75" customHeight="1">
      <c r="A676" s="120"/>
      <c r="B676" s="120"/>
      <c r="C676" s="120"/>
      <c r="D676" s="162"/>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spans="1:46" ht="15.75" customHeight="1">
      <c r="A677" s="120"/>
      <c r="B677" s="120"/>
      <c r="C677" s="120"/>
      <c r="D677" s="162"/>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spans="1:46" ht="15.75" customHeight="1">
      <c r="A678" s="120"/>
      <c r="B678" s="120"/>
      <c r="C678" s="120"/>
      <c r="D678" s="162"/>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spans="1:46" ht="15.75" customHeight="1">
      <c r="A679" s="120"/>
      <c r="B679" s="120"/>
      <c r="C679" s="120"/>
      <c r="D679" s="162"/>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spans="1:46" ht="15.75" customHeight="1">
      <c r="A680" s="120"/>
      <c r="B680" s="120"/>
      <c r="C680" s="120"/>
      <c r="D680" s="162"/>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spans="1:46" ht="15.75" customHeight="1">
      <c r="A681" s="120"/>
      <c r="B681" s="120"/>
      <c r="C681" s="120"/>
      <c r="D681" s="162"/>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spans="1:46" ht="15.75" customHeight="1">
      <c r="A682" s="120"/>
      <c r="B682" s="120"/>
      <c r="C682" s="120"/>
      <c r="D682" s="162"/>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spans="1:46" ht="15.75" customHeight="1">
      <c r="A683" s="120"/>
      <c r="B683" s="120"/>
      <c r="C683" s="120"/>
      <c r="D683" s="162"/>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spans="1:46" ht="15.75" customHeight="1">
      <c r="A684" s="120"/>
      <c r="B684" s="120"/>
      <c r="C684" s="120"/>
      <c r="D684" s="162"/>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spans="1:46" ht="15.75" customHeight="1">
      <c r="A685" s="120"/>
      <c r="B685" s="120"/>
      <c r="C685" s="120"/>
      <c r="D685" s="162"/>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spans="1:46" ht="15.75" customHeight="1">
      <c r="A686" s="120"/>
      <c r="B686" s="120"/>
      <c r="C686" s="120"/>
      <c r="D686" s="162"/>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spans="1:46" ht="15.75" customHeight="1">
      <c r="A687" s="120"/>
      <c r="B687" s="120"/>
      <c r="C687" s="120"/>
      <c r="D687" s="162"/>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spans="1:46" ht="15.75" customHeight="1">
      <c r="A688" s="120"/>
      <c r="B688" s="120"/>
      <c r="C688" s="120"/>
      <c r="D688" s="162"/>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spans="1:46" ht="15.75" customHeight="1">
      <c r="A689" s="120"/>
      <c r="B689" s="120"/>
      <c r="C689" s="120"/>
      <c r="D689" s="162"/>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spans="1:46" ht="15.75" customHeight="1">
      <c r="A690" s="120"/>
      <c r="B690" s="120"/>
      <c r="C690" s="120"/>
      <c r="D690" s="162"/>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spans="1:46" ht="15.75" customHeight="1">
      <c r="A691" s="120"/>
      <c r="B691" s="120"/>
      <c r="C691" s="120"/>
      <c r="D691" s="162"/>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spans="1:46" ht="15.75" customHeight="1">
      <c r="A692" s="120"/>
      <c r="B692" s="120"/>
      <c r="C692" s="120"/>
      <c r="D692" s="162"/>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spans="1:46" ht="15.75" customHeight="1">
      <c r="A693" s="120"/>
      <c r="B693" s="120"/>
      <c r="C693" s="120"/>
      <c r="D693" s="162"/>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spans="1:46" ht="15.75" customHeight="1">
      <c r="A694" s="120"/>
      <c r="B694" s="120"/>
      <c r="C694" s="120"/>
      <c r="D694" s="162"/>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spans="1:46" ht="15.75" customHeight="1">
      <c r="A695" s="120"/>
      <c r="B695" s="120"/>
      <c r="C695" s="120"/>
      <c r="D695" s="162"/>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spans="1:46" ht="15.75" customHeight="1">
      <c r="A696" s="120"/>
      <c r="B696" s="120"/>
      <c r="C696" s="120"/>
      <c r="D696" s="162"/>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spans="1:46" ht="15.75" customHeight="1">
      <c r="A697" s="120"/>
      <c r="B697" s="120"/>
      <c r="C697" s="120"/>
      <c r="D697" s="162"/>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spans="1:46" ht="15.75" customHeight="1">
      <c r="A698" s="120"/>
      <c r="B698" s="120"/>
      <c r="C698" s="120"/>
      <c r="D698" s="162"/>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spans="1:46" ht="15.75" customHeight="1">
      <c r="A699" s="120"/>
      <c r="B699" s="120"/>
      <c r="C699" s="120"/>
      <c r="D699" s="162"/>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spans="1:46" ht="15.75" customHeight="1">
      <c r="A700" s="120"/>
      <c r="B700" s="120"/>
      <c r="C700" s="120"/>
      <c r="D700" s="162"/>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spans="1:46" ht="15.75" customHeight="1">
      <c r="A701" s="120"/>
      <c r="B701" s="120"/>
      <c r="C701" s="120"/>
      <c r="D701" s="162"/>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spans="1:46" ht="15.75" customHeight="1">
      <c r="A702" s="120"/>
      <c r="B702" s="120"/>
      <c r="C702" s="120"/>
      <c r="D702" s="162"/>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spans="1:46" ht="15.75" customHeight="1">
      <c r="A703" s="120"/>
      <c r="B703" s="120"/>
      <c r="C703" s="120"/>
      <c r="D703" s="162"/>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spans="1:46" ht="15.75" customHeight="1">
      <c r="A704" s="120"/>
      <c r="B704" s="120"/>
      <c r="C704" s="120"/>
      <c r="D704" s="162"/>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spans="1:46" ht="15.75" customHeight="1">
      <c r="A705" s="120"/>
      <c r="B705" s="120"/>
      <c r="C705" s="120"/>
      <c r="D705" s="162"/>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spans="1:46" ht="15.75" customHeight="1">
      <c r="A706" s="120"/>
      <c r="B706" s="120"/>
      <c r="C706" s="120"/>
      <c r="D706" s="162"/>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spans="1:46" ht="15.75" customHeight="1">
      <c r="A707" s="120"/>
      <c r="B707" s="120"/>
      <c r="C707" s="120"/>
      <c r="D707" s="162"/>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spans="1:46" ht="15.75" customHeight="1">
      <c r="A708" s="120"/>
      <c r="B708" s="120"/>
      <c r="C708" s="120"/>
      <c r="D708" s="162"/>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spans="1:46" ht="15.75" customHeight="1">
      <c r="A709" s="120"/>
      <c r="B709" s="120"/>
      <c r="C709" s="120"/>
      <c r="D709" s="162"/>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spans="1:46" ht="15.75" customHeight="1">
      <c r="A710" s="120"/>
      <c r="B710" s="120"/>
      <c r="C710" s="120"/>
      <c r="D710" s="162"/>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spans="1:46" ht="15.75" customHeight="1">
      <c r="A711" s="120"/>
      <c r="B711" s="120"/>
      <c r="C711" s="120"/>
      <c r="D711" s="162"/>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spans="1:46" ht="15.75" customHeight="1">
      <c r="A712" s="120"/>
      <c r="B712" s="120"/>
      <c r="C712" s="120"/>
      <c r="D712" s="162"/>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spans="1:46" ht="15.75" customHeight="1">
      <c r="A713" s="120"/>
      <c r="B713" s="120"/>
      <c r="C713" s="120"/>
      <c r="D713" s="162"/>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spans="1:46" ht="15.75" customHeight="1">
      <c r="A714" s="120"/>
      <c r="B714" s="120"/>
      <c r="C714" s="120"/>
      <c r="D714" s="162"/>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spans="1:46" ht="15.75" customHeight="1">
      <c r="A715" s="120"/>
      <c r="B715" s="120"/>
      <c r="C715" s="120"/>
      <c r="D715" s="162"/>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spans="1:46" ht="15.75" customHeight="1">
      <c r="A716" s="120"/>
      <c r="B716" s="120"/>
      <c r="C716" s="120"/>
      <c r="D716" s="162"/>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spans="1:46" ht="15.75" customHeight="1">
      <c r="A717" s="120"/>
      <c r="B717" s="120"/>
      <c r="C717" s="120"/>
      <c r="D717" s="162"/>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spans="1:46" ht="15.75" customHeight="1">
      <c r="A718" s="120"/>
      <c r="B718" s="120"/>
      <c r="C718" s="120"/>
      <c r="D718" s="162"/>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spans="1:46" ht="15.75" customHeight="1">
      <c r="A719" s="120"/>
      <c r="B719" s="120"/>
      <c r="C719" s="120"/>
      <c r="D719" s="162"/>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spans="1:46" ht="15.75" customHeight="1">
      <c r="A720" s="120"/>
      <c r="B720" s="120"/>
      <c r="C720" s="120"/>
      <c r="D720" s="162"/>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spans="1:46" ht="15.75" customHeight="1">
      <c r="A721" s="120"/>
      <c r="B721" s="120"/>
      <c r="C721" s="120"/>
      <c r="D721" s="162"/>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spans="1:46" ht="15.75" customHeight="1">
      <c r="A722" s="120"/>
      <c r="B722" s="120"/>
      <c r="C722" s="120"/>
      <c r="D722" s="162"/>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spans="1:46" ht="15.75" customHeight="1">
      <c r="A723" s="120"/>
      <c r="B723" s="120"/>
      <c r="C723" s="120"/>
      <c r="D723" s="162"/>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spans="1:46" ht="15.75" customHeight="1">
      <c r="A724" s="120"/>
      <c r="B724" s="120"/>
      <c r="C724" s="120"/>
      <c r="D724" s="162"/>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spans="1:46" ht="15.75" customHeight="1">
      <c r="A725" s="120"/>
      <c r="B725" s="120"/>
      <c r="C725" s="120"/>
      <c r="D725" s="162"/>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spans="1:46" ht="15.75" customHeight="1">
      <c r="A726" s="120"/>
      <c r="B726" s="120"/>
      <c r="C726" s="120"/>
      <c r="D726" s="162"/>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spans="1:46" ht="15.75" customHeight="1">
      <c r="A727" s="120"/>
      <c r="B727" s="120"/>
      <c r="C727" s="120"/>
      <c r="D727" s="162"/>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spans="1:46" ht="15.75" customHeight="1">
      <c r="A728" s="120"/>
      <c r="B728" s="120"/>
      <c r="C728" s="120"/>
      <c r="D728" s="162"/>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spans="1:46" ht="15.75" customHeight="1">
      <c r="A729" s="120"/>
      <c r="B729" s="120"/>
      <c r="C729" s="120"/>
      <c r="D729" s="162"/>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spans="1:46" ht="15.75" customHeight="1">
      <c r="A730" s="120"/>
      <c r="B730" s="120"/>
      <c r="C730" s="120"/>
      <c r="D730" s="162"/>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spans="1:46" ht="15.75" customHeight="1">
      <c r="A731" s="120"/>
      <c r="B731" s="120"/>
      <c r="C731" s="120"/>
      <c r="D731" s="162"/>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spans="1:46" ht="15.75" customHeight="1">
      <c r="A732" s="120"/>
      <c r="B732" s="120"/>
      <c r="C732" s="120"/>
      <c r="D732" s="162"/>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spans="1:46" ht="15.75" customHeight="1">
      <c r="A733" s="120"/>
      <c r="B733" s="120"/>
      <c r="C733" s="120"/>
      <c r="D733" s="162"/>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spans="1:46" ht="15.75" customHeight="1">
      <c r="A734" s="120"/>
      <c r="B734" s="120"/>
      <c r="C734" s="120"/>
      <c r="D734" s="162"/>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spans="1:46" ht="15.75" customHeight="1">
      <c r="A735" s="120"/>
      <c r="B735" s="120"/>
      <c r="C735" s="120"/>
      <c r="D735" s="162"/>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spans="1:46" ht="15.75" customHeight="1">
      <c r="A736" s="120"/>
      <c r="B736" s="120"/>
      <c r="C736" s="120"/>
      <c r="D736" s="162"/>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spans="1:46" ht="15.75" customHeight="1">
      <c r="A737" s="120"/>
      <c r="B737" s="120"/>
      <c r="C737" s="120"/>
      <c r="D737" s="162"/>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spans="1:46" ht="15.75" customHeight="1">
      <c r="A738" s="120"/>
      <c r="B738" s="120"/>
      <c r="C738" s="120"/>
      <c r="D738" s="162"/>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spans="1:46" ht="15.75" customHeight="1">
      <c r="A739" s="120"/>
      <c r="B739" s="120"/>
      <c r="C739" s="120"/>
      <c r="D739" s="162"/>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spans="1:46" ht="15.75" customHeight="1">
      <c r="A740" s="120"/>
      <c r="B740" s="120"/>
      <c r="C740" s="120"/>
      <c r="D740" s="162"/>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spans="1:46" ht="15.75" customHeight="1">
      <c r="A741" s="120"/>
      <c r="B741" s="120"/>
      <c r="C741" s="120"/>
      <c r="D741" s="162"/>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spans="1:46" ht="15.75" customHeight="1">
      <c r="A742" s="120"/>
      <c r="B742" s="120"/>
      <c r="C742" s="120"/>
      <c r="D742" s="162"/>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spans="1:46" ht="15.75" customHeight="1">
      <c r="A743" s="120"/>
      <c r="B743" s="120"/>
      <c r="C743" s="120"/>
      <c r="D743" s="162"/>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spans="1:46" ht="15.75" customHeight="1">
      <c r="A744" s="120"/>
      <c r="B744" s="120"/>
      <c r="C744" s="120"/>
      <c r="D744" s="162"/>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spans="1:46" ht="15.75" customHeight="1">
      <c r="A745" s="120"/>
      <c r="B745" s="120"/>
      <c r="C745" s="120"/>
      <c r="D745" s="162"/>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spans="1:46" ht="15.75" customHeight="1">
      <c r="A746" s="120"/>
      <c r="B746" s="120"/>
      <c r="C746" s="120"/>
      <c r="D746" s="162"/>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spans="1:46" ht="15.75" customHeight="1">
      <c r="A747" s="120"/>
      <c r="B747" s="120"/>
      <c r="C747" s="120"/>
      <c r="D747" s="162"/>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spans="1:46" ht="15.75" customHeight="1">
      <c r="A748" s="120"/>
      <c r="B748" s="120"/>
      <c r="C748" s="120"/>
      <c r="D748" s="162"/>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spans="1:46" ht="15.75" customHeight="1">
      <c r="A749" s="120"/>
      <c r="B749" s="120"/>
      <c r="C749" s="120"/>
      <c r="D749" s="162"/>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spans="1:46" ht="15.75" customHeight="1">
      <c r="A750" s="120"/>
      <c r="B750" s="120"/>
      <c r="C750" s="120"/>
      <c r="D750" s="162"/>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spans="1:46" ht="15.75" customHeight="1">
      <c r="A751" s="120"/>
      <c r="B751" s="120"/>
      <c r="C751" s="120"/>
      <c r="D751" s="162"/>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spans="1:46" ht="15.75" customHeight="1">
      <c r="A752" s="120"/>
      <c r="B752" s="120"/>
      <c r="C752" s="120"/>
      <c r="D752" s="162"/>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spans="1:46" ht="15.75" customHeight="1">
      <c r="A753" s="120"/>
      <c r="B753" s="120"/>
      <c r="C753" s="120"/>
      <c r="D753" s="162"/>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spans="1:46" ht="15.75" customHeight="1">
      <c r="A754" s="120"/>
      <c r="B754" s="120"/>
      <c r="C754" s="120"/>
      <c r="D754" s="162"/>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spans="1:46" ht="15.75" customHeight="1">
      <c r="A755" s="120"/>
      <c r="B755" s="120"/>
      <c r="C755" s="120"/>
      <c r="D755" s="162"/>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spans="1:46" ht="15.75" customHeight="1">
      <c r="A756" s="120"/>
      <c r="B756" s="120"/>
      <c r="C756" s="120"/>
      <c r="D756" s="162"/>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spans="1:46" ht="15.75" customHeight="1">
      <c r="A757" s="120"/>
      <c r="B757" s="120"/>
      <c r="C757" s="120"/>
      <c r="D757" s="162"/>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spans="1:46" ht="15.75" customHeight="1">
      <c r="A758" s="120"/>
      <c r="B758" s="120"/>
      <c r="C758" s="120"/>
      <c r="D758" s="162"/>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spans="1:46" ht="15.75" customHeight="1">
      <c r="A759" s="120"/>
      <c r="B759" s="120"/>
      <c r="C759" s="120"/>
      <c r="D759" s="162"/>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spans="1:46" ht="15.75" customHeight="1">
      <c r="A760" s="120"/>
      <c r="B760" s="120"/>
      <c r="C760" s="120"/>
      <c r="D760" s="162"/>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spans="1:46" ht="15.75" customHeight="1">
      <c r="A761" s="120"/>
      <c r="B761" s="120"/>
      <c r="C761" s="120"/>
      <c r="D761" s="162"/>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spans="1:46" ht="15.75" customHeight="1">
      <c r="A762" s="120"/>
      <c r="B762" s="120"/>
      <c r="C762" s="120"/>
      <c r="D762" s="162"/>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spans="1:46" ht="15.75" customHeight="1">
      <c r="A763" s="120"/>
      <c r="B763" s="120"/>
      <c r="C763" s="120"/>
      <c r="D763" s="162"/>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spans="1:46" ht="15.75" customHeight="1">
      <c r="A764" s="120"/>
      <c r="B764" s="120"/>
      <c r="C764" s="120"/>
      <c r="D764" s="162"/>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spans="1:46" ht="15.75" customHeight="1">
      <c r="A765" s="120"/>
      <c r="B765" s="120"/>
      <c r="C765" s="120"/>
      <c r="D765" s="162"/>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spans="1:46" ht="15.75" customHeight="1">
      <c r="A766" s="120"/>
      <c r="B766" s="120"/>
      <c r="C766" s="120"/>
      <c r="D766" s="162"/>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spans="1:46" ht="15.75" customHeight="1">
      <c r="A767" s="120"/>
      <c r="B767" s="120"/>
      <c r="C767" s="120"/>
      <c r="D767" s="162"/>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spans="1:46" ht="15.75" customHeight="1">
      <c r="A768" s="120"/>
      <c r="B768" s="120"/>
      <c r="C768" s="120"/>
      <c r="D768" s="162"/>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spans="1:46" ht="15.75" customHeight="1">
      <c r="A769" s="120"/>
      <c r="B769" s="120"/>
      <c r="C769" s="120"/>
      <c r="D769" s="162"/>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spans="1:46" ht="15.75" customHeight="1">
      <c r="A770" s="120"/>
      <c r="B770" s="120"/>
      <c r="C770" s="120"/>
      <c r="D770" s="162"/>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spans="1:46" ht="15.75" customHeight="1">
      <c r="A771" s="120"/>
      <c r="B771" s="120"/>
      <c r="C771" s="120"/>
      <c r="D771" s="162"/>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spans="1:46" ht="15.75" customHeight="1">
      <c r="A772" s="120"/>
      <c r="B772" s="120"/>
      <c r="C772" s="120"/>
      <c r="D772" s="162"/>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spans="1:46" ht="15.75" customHeight="1">
      <c r="A773" s="120"/>
      <c r="B773" s="120"/>
      <c r="C773" s="120"/>
      <c r="D773" s="162"/>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spans="1:46" ht="15.75" customHeight="1">
      <c r="A774" s="120"/>
      <c r="B774" s="120"/>
      <c r="C774" s="120"/>
      <c r="D774" s="162"/>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spans="1:46" ht="15.75" customHeight="1">
      <c r="A775" s="120"/>
      <c r="B775" s="120"/>
      <c r="C775" s="120"/>
      <c r="D775" s="162"/>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spans="1:46" ht="15.75" customHeight="1">
      <c r="A776" s="120"/>
      <c r="B776" s="120"/>
      <c r="C776" s="120"/>
      <c r="D776" s="162"/>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spans="1:46" ht="15.75" customHeight="1">
      <c r="A777" s="120"/>
      <c r="B777" s="120"/>
      <c r="C777" s="120"/>
      <c r="D777" s="162"/>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spans="1:46" ht="15.75" customHeight="1">
      <c r="A778" s="120"/>
      <c r="B778" s="120"/>
      <c r="C778" s="120"/>
      <c r="D778" s="162"/>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spans="1:46" ht="15.75" customHeight="1">
      <c r="A779" s="120"/>
      <c r="B779" s="120"/>
      <c r="C779" s="120"/>
      <c r="D779" s="162"/>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spans="1:46" ht="15.75" customHeight="1">
      <c r="A780" s="120"/>
      <c r="B780" s="120"/>
      <c r="C780" s="120"/>
      <c r="D780" s="162"/>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spans="1:46" ht="15.75" customHeight="1">
      <c r="A781" s="120"/>
      <c r="B781" s="120"/>
      <c r="C781" s="120"/>
      <c r="D781" s="162"/>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spans="1:46" ht="15.75" customHeight="1">
      <c r="A782" s="120"/>
      <c r="B782" s="120"/>
      <c r="C782" s="120"/>
      <c r="D782" s="162"/>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spans="1:46" ht="15.75" customHeight="1">
      <c r="A783" s="120"/>
      <c r="B783" s="120"/>
      <c r="C783" s="120"/>
      <c r="D783" s="162"/>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spans="1:46" ht="15.75" customHeight="1">
      <c r="A784" s="120"/>
      <c r="B784" s="120"/>
      <c r="C784" s="120"/>
      <c r="D784" s="162"/>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spans="1:46" ht="15.75" customHeight="1">
      <c r="A785" s="120"/>
      <c r="B785" s="120"/>
      <c r="C785" s="120"/>
      <c r="D785" s="162"/>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spans="1:46" ht="15.75" customHeight="1">
      <c r="A786" s="120"/>
      <c r="B786" s="120"/>
      <c r="C786" s="120"/>
      <c r="D786" s="162"/>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spans="1:46" ht="15.75" customHeight="1">
      <c r="A787" s="120"/>
      <c r="B787" s="120"/>
      <c r="C787" s="120"/>
      <c r="D787" s="162"/>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spans="1:46" ht="15.75" customHeight="1">
      <c r="A788" s="120"/>
      <c r="B788" s="120"/>
      <c r="C788" s="120"/>
      <c r="D788" s="162"/>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spans="1:46" ht="15.75" customHeight="1">
      <c r="A789" s="120"/>
      <c r="B789" s="120"/>
      <c r="C789" s="120"/>
      <c r="D789" s="162"/>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spans="1:46" ht="15.75" customHeight="1">
      <c r="A790" s="120"/>
      <c r="B790" s="120"/>
      <c r="C790" s="120"/>
      <c r="D790" s="162"/>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spans="1:46" ht="15.75" customHeight="1">
      <c r="A791" s="120"/>
      <c r="B791" s="120"/>
      <c r="C791" s="120"/>
      <c r="D791" s="162"/>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spans="1:46" ht="15.75" customHeight="1">
      <c r="A792" s="120"/>
      <c r="B792" s="120"/>
      <c r="C792" s="120"/>
      <c r="D792" s="162"/>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spans="1:46" ht="15.75" customHeight="1">
      <c r="A793" s="120"/>
      <c r="B793" s="120"/>
      <c r="C793" s="120"/>
      <c r="D793" s="162"/>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spans="1:46" ht="15.75" customHeight="1">
      <c r="A794" s="120"/>
      <c r="B794" s="120"/>
      <c r="C794" s="120"/>
      <c r="D794" s="162"/>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spans="1:46" ht="15.75" customHeight="1">
      <c r="A795" s="120"/>
      <c r="B795" s="120"/>
      <c r="C795" s="120"/>
      <c r="D795" s="162"/>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spans="1:46" ht="15.75" customHeight="1">
      <c r="A796" s="120"/>
      <c r="B796" s="120"/>
      <c r="C796" s="120"/>
      <c r="D796" s="162"/>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spans="1:46" ht="15.75" customHeight="1">
      <c r="A797" s="120"/>
      <c r="B797" s="120"/>
      <c r="C797" s="120"/>
      <c r="D797" s="162"/>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spans="1:46" ht="15.75" customHeight="1">
      <c r="A798" s="120"/>
      <c r="B798" s="120"/>
      <c r="C798" s="120"/>
      <c r="D798" s="162"/>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spans="1:46" ht="15.75" customHeight="1">
      <c r="A799" s="120"/>
      <c r="B799" s="120"/>
      <c r="C799" s="120"/>
      <c r="D799" s="162"/>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spans="1:46" ht="15.75" customHeight="1">
      <c r="A800" s="120"/>
      <c r="B800" s="120"/>
      <c r="C800" s="120"/>
      <c r="D800" s="162"/>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spans="1:46" ht="15.75" customHeight="1">
      <c r="A801" s="120"/>
      <c r="B801" s="120"/>
      <c r="C801" s="120"/>
      <c r="D801" s="162"/>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spans="1:46" ht="15.75" customHeight="1">
      <c r="A802" s="120"/>
      <c r="B802" s="120"/>
      <c r="C802" s="120"/>
      <c r="D802" s="162"/>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spans="1:46" ht="15.75" customHeight="1">
      <c r="A803" s="120"/>
      <c r="B803" s="120"/>
      <c r="C803" s="120"/>
      <c r="D803" s="162"/>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spans="1:46" ht="15.75" customHeight="1">
      <c r="A804" s="120"/>
      <c r="B804" s="120"/>
      <c r="C804" s="120"/>
      <c r="D804" s="162"/>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spans="1:46" ht="15.75" customHeight="1">
      <c r="A805" s="120"/>
      <c r="B805" s="120"/>
      <c r="C805" s="120"/>
      <c r="D805" s="162"/>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spans="1:46" ht="15.75" customHeight="1">
      <c r="A806" s="120"/>
      <c r="B806" s="120"/>
      <c r="C806" s="120"/>
      <c r="D806" s="162"/>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spans="1:46" ht="15.75" customHeight="1">
      <c r="A807" s="120"/>
      <c r="B807" s="120"/>
      <c r="C807" s="120"/>
      <c r="D807" s="162"/>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spans="1:46" ht="15.75" customHeight="1">
      <c r="A808" s="120"/>
      <c r="B808" s="120"/>
      <c r="C808" s="120"/>
      <c r="D808" s="162"/>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spans="1:46" ht="15.75" customHeight="1">
      <c r="A809" s="120"/>
      <c r="B809" s="120"/>
      <c r="C809" s="120"/>
      <c r="D809" s="162"/>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spans="1:46" ht="15.75" customHeight="1">
      <c r="A810" s="120"/>
      <c r="B810" s="120"/>
      <c r="C810" s="120"/>
      <c r="D810" s="162"/>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spans="1:46" ht="15.75" customHeight="1">
      <c r="A811" s="120"/>
      <c r="B811" s="120"/>
      <c r="C811" s="120"/>
      <c r="D811" s="162"/>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spans="1:46" ht="15.75" customHeight="1">
      <c r="A812" s="120"/>
      <c r="B812" s="120"/>
      <c r="C812" s="120"/>
      <c r="D812" s="162"/>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spans="1:46" ht="15.75" customHeight="1">
      <c r="A813" s="120"/>
      <c r="B813" s="120"/>
      <c r="C813" s="120"/>
      <c r="D813" s="162"/>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spans="1:46" ht="15.75" customHeight="1">
      <c r="A814" s="120"/>
      <c r="B814" s="120"/>
      <c r="C814" s="120"/>
      <c r="D814" s="162"/>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spans="1:46" ht="15.75" customHeight="1">
      <c r="A815" s="120"/>
      <c r="B815" s="120"/>
      <c r="C815" s="120"/>
      <c r="D815" s="162"/>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spans="1:46" ht="15.75" customHeight="1">
      <c r="A816" s="120"/>
      <c r="B816" s="120"/>
      <c r="C816" s="120"/>
      <c r="D816" s="162"/>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spans="1:46" ht="15.75" customHeight="1">
      <c r="A817" s="120"/>
      <c r="B817" s="120"/>
      <c r="C817" s="120"/>
      <c r="D817" s="162"/>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spans="1:46" ht="15.75" customHeight="1">
      <c r="A818" s="120"/>
      <c r="B818" s="120"/>
      <c r="C818" s="120"/>
      <c r="D818" s="162"/>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spans="1:46" ht="15.75" customHeight="1">
      <c r="A819" s="120"/>
      <c r="B819" s="120"/>
      <c r="C819" s="120"/>
      <c r="D819" s="162"/>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spans="1:46" ht="15.75" customHeight="1">
      <c r="A820" s="120"/>
      <c r="B820" s="120"/>
      <c r="C820" s="120"/>
      <c r="D820" s="162"/>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spans="1:46" ht="15.75" customHeight="1">
      <c r="A821" s="120"/>
      <c r="B821" s="120"/>
      <c r="C821" s="120"/>
      <c r="D821" s="162"/>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spans="1:46" ht="15.75" customHeight="1">
      <c r="A822" s="120"/>
      <c r="B822" s="120"/>
      <c r="C822" s="120"/>
      <c r="D822" s="162"/>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spans="1:46" ht="15.75" customHeight="1">
      <c r="A823" s="120"/>
      <c r="B823" s="120"/>
      <c r="C823" s="120"/>
      <c r="D823" s="162"/>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spans="1:46" ht="15.75" customHeight="1">
      <c r="A824" s="120"/>
      <c r="B824" s="120"/>
      <c r="C824" s="120"/>
      <c r="D824" s="162"/>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spans="1:46" ht="15.75" customHeight="1">
      <c r="A825" s="120"/>
      <c r="B825" s="120"/>
      <c r="C825" s="120"/>
      <c r="D825" s="162"/>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spans="1:46" ht="15.75" customHeight="1">
      <c r="A826" s="120"/>
      <c r="B826" s="120"/>
      <c r="C826" s="120"/>
      <c r="D826" s="162"/>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spans="1:46" ht="15.75" customHeight="1">
      <c r="A827" s="120"/>
      <c r="B827" s="120"/>
      <c r="C827" s="120"/>
      <c r="D827" s="162"/>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spans="1:46" ht="15.75" customHeight="1">
      <c r="A828" s="120"/>
      <c r="B828" s="120"/>
      <c r="C828" s="120"/>
      <c r="D828" s="162"/>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spans="1:46" ht="15.75" customHeight="1">
      <c r="A829" s="120"/>
      <c r="B829" s="120"/>
      <c r="C829" s="120"/>
      <c r="D829" s="162"/>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spans="1:46" ht="15.75" customHeight="1">
      <c r="A830" s="120"/>
      <c r="B830" s="120"/>
      <c r="C830" s="120"/>
      <c r="D830" s="162"/>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spans="1:46" ht="15.75" customHeight="1">
      <c r="A831" s="120"/>
      <c r="B831" s="120"/>
      <c r="C831" s="120"/>
      <c r="D831" s="162"/>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spans="1:46" ht="15.75" customHeight="1">
      <c r="A832" s="120"/>
      <c r="B832" s="120"/>
      <c r="C832" s="120"/>
      <c r="D832" s="162"/>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spans="1:46" ht="15.75" customHeight="1">
      <c r="A833" s="120"/>
      <c r="B833" s="120"/>
      <c r="C833" s="120"/>
      <c r="D833" s="162"/>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spans="1:46" ht="15.75" customHeight="1">
      <c r="A834" s="120"/>
      <c r="B834" s="120"/>
      <c r="C834" s="120"/>
      <c r="D834" s="162"/>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spans="1:46" ht="15.75" customHeight="1">
      <c r="A835" s="120"/>
      <c r="B835" s="120"/>
      <c r="C835" s="120"/>
      <c r="D835" s="162"/>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spans="1:46" ht="15.75" customHeight="1">
      <c r="A836" s="120"/>
      <c r="B836" s="120"/>
      <c r="C836" s="120"/>
      <c r="D836" s="162"/>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spans="1:46" ht="15.75" customHeight="1">
      <c r="A837" s="120"/>
      <c r="B837" s="120"/>
      <c r="C837" s="120"/>
      <c r="D837" s="162"/>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spans="1:46" ht="15.75" customHeight="1">
      <c r="A838" s="120"/>
      <c r="B838" s="120"/>
      <c r="C838" s="120"/>
      <c r="D838" s="162"/>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spans="1:46" ht="15.75" customHeight="1">
      <c r="A839" s="120"/>
      <c r="B839" s="120"/>
      <c r="C839" s="120"/>
      <c r="D839" s="162"/>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spans="1:46" ht="15.75" customHeight="1">
      <c r="A840" s="120"/>
      <c r="B840" s="120"/>
      <c r="C840" s="120"/>
      <c r="D840" s="162"/>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spans="1:46" ht="15.75" customHeight="1">
      <c r="A841" s="120"/>
      <c r="B841" s="120"/>
      <c r="C841" s="120"/>
      <c r="D841" s="162"/>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spans="1:46" ht="15.75" customHeight="1">
      <c r="A842" s="120"/>
      <c r="B842" s="120"/>
      <c r="C842" s="120"/>
      <c r="D842" s="162"/>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spans="1:46" ht="15.75" customHeight="1">
      <c r="A843" s="120"/>
      <c r="B843" s="120"/>
      <c r="C843" s="120"/>
      <c r="D843" s="162"/>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spans="1:46" ht="15.75" customHeight="1">
      <c r="A844" s="120"/>
      <c r="B844" s="120"/>
      <c r="C844" s="120"/>
      <c r="D844" s="162"/>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spans="1:46" ht="15.75" customHeight="1">
      <c r="A845" s="120"/>
      <c r="B845" s="120"/>
      <c r="C845" s="120"/>
      <c r="D845" s="162"/>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spans="1:46" ht="15.75" customHeight="1">
      <c r="A846" s="120"/>
      <c r="B846" s="120"/>
      <c r="C846" s="120"/>
      <c r="D846" s="162"/>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spans="1:46" ht="15.75" customHeight="1">
      <c r="A847" s="120"/>
      <c r="B847" s="120"/>
      <c r="C847" s="120"/>
      <c r="D847" s="162"/>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spans="1:46" ht="15.75" customHeight="1">
      <c r="A848" s="120"/>
      <c r="B848" s="120"/>
      <c r="C848" s="120"/>
      <c r="D848" s="162"/>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spans="1:46" ht="15.75" customHeight="1">
      <c r="A849" s="120"/>
      <c r="B849" s="120"/>
      <c r="C849" s="120"/>
      <c r="D849" s="162"/>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spans="1:46" ht="15.75" customHeight="1">
      <c r="A850" s="120"/>
      <c r="B850" s="120"/>
      <c r="C850" s="120"/>
      <c r="D850" s="162"/>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spans="1:46" ht="15.75" customHeight="1">
      <c r="A851" s="120"/>
      <c r="B851" s="120"/>
      <c r="C851" s="120"/>
      <c r="D851" s="162"/>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spans="1:46" ht="15.75" customHeight="1">
      <c r="A852" s="120"/>
      <c r="B852" s="120"/>
      <c r="C852" s="120"/>
      <c r="D852" s="162"/>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spans="1:46" ht="15.75" customHeight="1">
      <c r="A853" s="120"/>
      <c r="B853" s="120"/>
      <c r="C853" s="120"/>
      <c r="D853" s="162"/>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spans="1:46" ht="15.75" customHeight="1">
      <c r="A854" s="120"/>
      <c r="B854" s="120"/>
      <c r="C854" s="120"/>
      <c r="D854" s="162"/>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spans="1:46" ht="15.75" customHeight="1">
      <c r="A855" s="120"/>
      <c r="B855" s="120"/>
      <c r="C855" s="120"/>
      <c r="D855" s="162"/>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spans="1:46" ht="15.75" customHeight="1">
      <c r="A856" s="120"/>
      <c r="B856" s="120"/>
      <c r="C856" s="120"/>
      <c r="D856" s="162"/>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spans="1:46" ht="15.75" customHeight="1">
      <c r="A857" s="120"/>
      <c r="B857" s="120"/>
      <c r="C857" s="120"/>
      <c r="D857" s="162"/>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spans="1:46" ht="15.75" customHeight="1">
      <c r="A858" s="120"/>
      <c r="B858" s="120"/>
      <c r="C858" s="120"/>
      <c r="D858" s="162"/>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spans="1:46" ht="15.75" customHeight="1">
      <c r="A859" s="120"/>
      <c r="B859" s="120"/>
      <c r="C859" s="120"/>
      <c r="D859" s="162"/>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spans="1:46" ht="15.75" customHeight="1">
      <c r="A860" s="120"/>
      <c r="B860" s="120"/>
      <c r="C860" s="120"/>
      <c r="D860" s="162"/>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spans="1:46" ht="15.75" customHeight="1">
      <c r="A861" s="120"/>
      <c r="B861" s="120"/>
      <c r="C861" s="120"/>
      <c r="D861" s="162"/>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spans="1:46" ht="15.75" customHeight="1">
      <c r="A862" s="120"/>
      <c r="B862" s="120"/>
      <c r="C862" s="120"/>
      <c r="D862" s="162"/>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spans="1:46" ht="15.75" customHeight="1">
      <c r="A863" s="120"/>
      <c r="B863" s="120"/>
      <c r="C863" s="120"/>
      <c r="D863" s="162"/>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spans="1:46" ht="15.75" customHeight="1">
      <c r="A864" s="120"/>
      <c r="B864" s="120"/>
      <c r="C864" s="120"/>
      <c r="D864" s="162"/>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spans="1:46" ht="15.75" customHeight="1">
      <c r="A865" s="120"/>
      <c r="B865" s="120"/>
      <c r="C865" s="120"/>
      <c r="D865" s="162"/>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spans="1:46" ht="15.75" customHeight="1">
      <c r="A866" s="120"/>
      <c r="B866" s="120"/>
      <c r="C866" s="120"/>
      <c r="D866" s="162"/>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spans="1:46" ht="15.75" customHeight="1">
      <c r="A867" s="120"/>
      <c r="B867" s="120"/>
      <c r="C867" s="120"/>
      <c r="D867" s="162"/>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spans="1:46" ht="15.75" customHeight="1">
      <c r="A868" s="120"/>
      <c r="B868" s="120"/>
      <c r="C868" s="120"/>
      <c r="D868" s="162"/>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spans="1:46" ht="15.75" customHeight="1">
      <c r="A869" s="120"/>
      <c r="B869" s="120"/>
      <c r="C869" s="120"/>
      <c r="D869" s="162"/>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spans="1:46" ht="15.75" customHeight="1">
      <c r="A870" s="120"/>
      <c r="B870" s="120"/>
      <c r="C870" s="120"/>
      <c r="D870" s="162"/>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spans="1:46" ht="15.75" customHeight="1">
      <c r="A871" s="120"/>
      <c r="B871" s="120"/>
      <c r="C871" s="120"/>
      <c r="D871" s="162"/>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spans="1:46" ht="15.75" customHeight="1">
      <c r="A872" s="120"/>
      <c r="B872" s="120"/>
      <c r="C872" s="120"/>
      <c r="D872" s="162"/>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spans="1:46" ht="15.75" customHeight="1">
      <c r="A873" s="120"/>
      <c r="B873" s="120"/>
      <c r="C873" s="120"/>
      <c r="D873" s="162"/>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spans="1:46" ht="15.75" customHeight="1">
      <c r="A874" s="120"/>
      <c r="B874" s="120"/>
      <c r="C874" s="120"/>
      <c r="D874" s="162"/>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spans="1:46" ht="15.75" customHeight="1">
      <c r="A875" s="120"/>
      <c r="B875" s="120"/>
      <c r="C875" s="120"/>
      <c r="D875" s="162"/>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spans="1:46" ht="15.75" customHeight="1">
      <c r="A876" s="120"/>
      <c r="B876" s="120"/>
      <c r="C876" s="120"/>
      <c r="D876" s="162"/>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spans="1:46" ht="15.75" customHeight="1">
      <c r="A877" s="120"/>
      <c r="B877" s="120"/>
      <c r="C877" s="120"/>
      <c r="D877" s="162"/>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spans="1:46" ht="15.75" customHeight="1">
      <c r="A878" s="120"/>
      <c r="B878" s="120"/>
      <c r="C878" s="120"/>
      <c r="D878" s="162"/>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spans="1:46" ht="15.75" customHeight="1">
      <c r="A879" s="120"/>
      <c r="B879" s="120"/>
      <c r="C879" s="120"/>
      <c r="D879" s="162"/>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spans="1:46" ht="15.75" customHeight="1">
      <c r="A880" s="120"/>
      <c r="B880" s="120"/>
      <c r="C880" s="120"/>
      <c r="D880" s="162"/>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spans="1:46" ht="15.75" customHeight="1">
      <c r="A881" s="120"/>
      <c r="B881" s="120"/>
      <c r="C881" s="120"/>
      <c r="D881" s="162"/>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spans="1:46" ht="15.75" customHeight="1">
      <c r="A882" s="120"/>
      <c r="B882" s="120"/>
      <c r="C882" s="120"/>
      <c r="D882" s="162"/>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spans="1:46" ht="15.75" customHeight="1">
      <c r="A883" s="120"/>
      <c r="B883" s="120"/>
      <c r="C883" s="120"/>
      <c r="D883" s="162"/>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spans="1:46" ht="15.75" customHeight="1">
      <c r="A884" s="120"/>
      <c r="B884" s="120"/>
      <c r="C884" s="120"/>
      <c r="D884" s="162"/>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spans="1:46" ht="15.75" customHeight="1">
      <c r="A885" s="120"/>
      <c r="B885" s="120"/>
      <c r="C885" s="120"/>
      <c r="D885" s="162"/>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spans="1:46" ht="15.75" customHeight="1">
      <c r="A886" s="120"/>
      <c r="B886" s="120"/>
      <c r="C886" s="120"/>
      <c r="D886" s="162"/>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spans="1:46" ht="15.75" customHeight="1">
      <c r="A887" s="120"/>
      <c r="B887" s="120"/>
      <c r="C887" s="120"/>
      <c r="D887" s="162"/>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spans="1:46" ht="15.75" customHeight="1">
      <c r="A888" s="120"/>
      <c r="B888" s="120"/>
      <c r="C888" s="120"/>
      <c r="D888" s="162"/>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spans="1:46" ht="15.75" customHeight="1">
      <c r="A889" s="120"/>
      <c r="B889" s="120"/>
      <c r="C889" s="120"/>
      <c r="D889" s="162"/>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spans="1:46" ht="15.75" customHeight="1">
      <c r="A890" s="120"/>
      <c r="B890" s="120"/>
      <c r="C890" s="120"/>
      <c r="D890" s="162"/>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spans="1:46" ht="15.75" customHeight="1">
      <c r="A891" s="120"/>
      <c r="B891" s="120"/>
      <c r="C891" s="120"/>
      <c r="D891" s="162"/>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spans="1:46" ht="15.75" customHeight="1">
      <c r="A892" s="120"/>
      <c r="B892" s="120"/>
      <c r="C892" s="120"/>
      <c r="D892" s="162"/>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spans="1:46" ht="15.75" customHeight="1">
      <c r="A893" s="120"/>
      <c r="B893" s="120"/>
      <c r="C893" s="120"/>
      <c r="D893" s="162"/>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spans="1:46" ht="15.75" customHeight="1">
      <c r="A894" s="120"/>
      <c r="B894" s="120"/>
      <c r="C894" s="120"/>
      <c r="D894" s="162"/>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spans="1:46" ht="15.75" customHeight="1">
      <c r="A895" s="120"/>
      <c r="B895" s="120"/>
      <c r="C895" s="120"/>
      <c r="D895" s="162"/>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spans="1:46" ht="15.75" customHeight="1">
      <c r="A896" s="120"/>
      <c r="B896" s="120"/>
      <c r="C896" s="120"/>
      <c r="D896" s="162"/>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spans="1:46" ht="15.75" customHeight="1">
      <c r="A897" s="120"/>
      <c r="B897" s="120"/>
      <c r="C897" s="120"/>
      <c r="D897" s="162"/>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spans="1:46" ht="15.75" customHeight="1">
      <c r="A898" s="120"/>
      <c r="B898" s="120"/>
      <c r="C898" s="120"/>
      <c r="D898" s="162"/>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spans="1:46" ht="15.75" customHeight="1">
      <c r="A899" s="120"/>
      <c r="B899" s="120"/>
      <c r="C899" s="120"/>
      <c r="D899" s="162"/>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spans="1:46" ht="15.75" customHeight="1">
      <c r="A900" s="120"/>
      <c r="B900" s="120"/>
      <c r="C900" s="120"/>
      <c r="D900" s="162"/>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spans="1:46" ht="15.75" customHeight="1">
      <c r="A901" s="120"/>
      <c r="B901" s="120"/>
      <c r="C901" s="120"/>
      <c r="D901" s="162"/>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spans="1:46" ht="15.75" customHeight="1">
      <c r="A902" s="120"/>
      <c r="B902" s="120"/>
      <c r="C902" s="120"/>
      <c r="D902" s="162"/>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spans="1:46" ht="15.75" customHeight="1">
      <c r="A903" s="120"/>
      <c r="B903" s="120"/>
      <c r="C903" s="120"/>
      <c r="D903" s="162"/>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spans="1:46" ht="15.75" customHeight="1">
      <c r="A904" s="120"/>
      <c r="B904" s="120"/>
      <c r="C904" s="120"/>
      <c r="D904" s="162"/>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spans="1:46" ht="15.75" customHeight="1">
      <c r="A905" s="120"/>
      <c r="B905" s="120"/>
      <c r="C905" s="120"/>
      <c r="D905" s="162"/>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spans="1:46" ht="15.75" customHeight="1">
      <c r="A906" s="120"/>
      <c r="B906" s="120"/>
      <c r="C906" s="120"/>
      <c r="D906" s="162"/>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spans="1:46" ht="15.75" customHeight="1">
      <c r="A907" s="120"/>
      <c r="B907" s="120"/>
      <c r="C907" s="120"/>
      <c r="D907" s="162"/>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spans="1:46" ht="15.75" customHeight="1">
      <c r="A908" s="120"/>
      <c r="B908" s="120"/>
      <c r="C908" s="120"/>
      <c r="D908" s="162"/>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spans="1:46" ht="15.75" customHeight="1">
      <c r="A909" s="120"/>
      <c r="B909" s="120"/>
      <c r="C909" s="120"/>
      <c r="D909" s="162"/>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spans="1:46" ht="15.75" customHeight="1">
      <c r="A910" s="120"/>
      <c r="B910" s="120"/>
      <c r="C910" s="120"/>
      <c r="D910" s="162"/>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spans="1:46" ht="15.75" customHeight="1">
      <c r="A911" s="120"/>
      <c r="B911" s="120"/>
      <c r="C911" s="120"/>
      <c r="D911" s="162"/>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spans="1:46" ht="15.75" customHeight="1">
      <c r="A912" s="120"/>
      <c r="B912" s="120"/>
      <c r="C912" s="120"/>
      <c r="D912" s="162"/>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spans="1:46" ht="15.75" customHeight="1">
      <c r="A913" s="120"/>
      <c r="B913" s="120"/>
      <c r="C913" s="120"/>
      <c r="D913" s="162"/>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spans="1:46" ht="15.75" customHeight="1">
      <c r="A914" s="120"/>
      <c r="B914" s="120"/>
      <c r="C914" s="120"/>
      <c r="D914" s="162"/>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spans="1:46" ht="15.75" customHeight="1">
      <c r="A915" s="120"/>
      <c r="B915" s="120"/>
      <c r="C915" s="120"/>
      <c r="D915" s="162"/>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spans="1:46" ht="15.75" customHeight="1">
      <c r="A916" s="120"/>
      <c r="B916" s="120"/>
      <c r="C916" s="120"/>
      <c r="D916" s="162"/>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spans="1:46" ht="15.75" customHeight="1">
      <c r="A917" s="120"/>
      <c r="B917" s="120"/>
      <c r="C917" s="120"/>
      <c r="D917" s="162"/>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spans="1:46" ht="15.75" customHeight="1">
      <c r="A918" s="120"/>
      <c r="B918" s="120"/>
      <c r="C918" s="120"/>
      <c r="D918" s="162"/>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spans="1:46" ht="15.75" customHeight="1">
      <c r="A919" s="120"/>
      <c r="B919" s="120"/>
      <c r="C919" s="120"/>
      <c r="D919" s="162"/>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spans="1:46" ht="15.75" customHeight="1">
      <c r="A920" s="120"/>
      <c r="B920" s="120"/>
      <c r="C920" s="120"/>
      <c r="D920" s="162"/>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spans="1:46" ht="15.75" customHeight="1">
      <c r="A921" s="120"/>
      <c r="B921" s="120"/>
      <c r="C921" s="120"/>
      <c r="D921" s="162"/>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spans="1:46" ht="15.75" customHeight="1">
      <c r="A922" s="120"/>
      <c r="B922" s="120"/>
      <c r="C922" s="120"/>
      <c r="D922" s="162"/>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spans="1:46" ht="15.75" customHeight="1">
      <c r="A923" s="120"/>
      <c r="B923" s="120"/>
      <c r="C923" s="120"/>
      <c r="D923" s="162"/>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spans="1:46" ht="15.75" customHeight="1">
      <c r="A924" s="120"/>
      <c r="B924" s="120"/>
      <c r="C924" s="120"/>
      <c r="D924" s="162"/>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spans="1:46" ht="15.75" customHeight="1">
      <c r="A925" s="120"/>
      <c r="B925" s="120"/>
      <c r="C925" s="120"/>
      <c r="D925" s="162"/>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spans="1:46" ht="15.75" customHeight="1">
      <c r="A926" s="120"/>
      <c r="B926" s="120"/>
      <c r="C926" s="120"/>
      <c r="D926" s="162"/>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spans="1:46" ht="15.75" customHeight="1">
      <c r="A927" s="120"/>
      <c r="B927" s="120"/>
      <c r="C927" s="120"/>
      <c r="D927" s="162"/>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spans="1:46" ht="15.75" customHeight="1">
      <c r="A928" s="120"/>
      <c r="B928" s="120"/>
      <c r="C928" s="120"/>
      <c r="D928" s="162"/>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spans="1:46" ht="15.75" customHeight="1">
      <c r="A929" s="120"/>
      <c r="B929" s="120"/>
      <c r="C929" s="120"/>
      <c r="D929" s="162"/>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spans="1:46" ht="15.75" customHeight="1">
      <c r="A930" s="120"/>
      <c r="B930" s="120"/>
      <c r="C930" s="120"/>
      <c r="D930" s="162"/>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spans="1:46" ht="15.75" customHeight="1">
      <c r="A931" s="120"/>
      <c r="B931" s="120"/>
      <c r="C931" s="120"/>
      <c r="D931" s="162"/>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spans="1:46" ht="15.75" customHeight="1">
      <c r="A932" s="120"/>
      <c r="B932" s="120"/>
      <c r="C932" s="120"/>
      <c r="D932" s="162"/>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spans="1:46" ht="15.75" customHeight="1">
      <c r="A933" s="120"/>
      <c r="B933" s="120"/>
      <c r="C933" s="120"/>
      <c r="D933" s="162"/>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spans="1:46" ht="15.75" customHeight="1">
      <c r="A934" s="120"/>
      <c r="B934" s="120"/>
      <c r="C934" s="120"/>
      <c r="D934" s="162"/>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spans="1:46" ht="15.75" customHeight="1">
      <c r="A935" s="120"/>
      <c r="B935" s="120"/>
      <c r="C935" s="120"/>
      <c r="D935" s="162"/>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spans="1:46" ht="15.75" customHeight="1">
      <c r="A936" s="120"/>
      <c r="B936" s="120"/>
      <c r="C936" s="120"/>
      <c r="D936" s="162"/>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spans="1:46" ht="15.75" customHeight="1">
      <c r="A937" s="120"/>
      <c r="B937" s="120"/>
      <c r="C937" s="120"/>
      <c r="D937" s="162"/>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spans="1:46" ht="15.75" customHeight="1">
      <c r="A938" s="120"/>
      <c r="B938" s="120"/>
      <c r="C938" s="120"/>
      <c r="D938" s="162"/>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spans="1:46" ht="15.75" customHeight="1">
      <c r="A939" s="120"/>
      <c r="B939" s="120"/>
      <c r="C939" s="120"/>
      <c r="D939" s="162"/>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spans="1:46" ht="15.75" customHeight="1">
      <c r="A940" s="120"/>
      <c r="B940" s="120"/>
      <c r="C940" s="120"/>
      <c r="D940" s="162"/>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spans="1:46" ht="15.75" customHeight="1">
      <c r="A941" s="120"/>
      <c r="B941" s="120"/>
      <c r="C941" s="120"/>
      <c r="D941" s="162"/>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spans="1:46" ht="15.75" customHeight="1">
      <c r="A942" s="120"/>
      <c r="B942" s="120"/>
      <c r="C942" s="120"/>
      <c r="D942" s="162"/>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spans="1:46" ht="15.75" customHeight="1">
      <c r="A943" s="120"/>
      <c r="B943" s="120"/>
      <c r="C943" s="120"/>
      <c r="D943" s="162"/>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spans="1:46" ht="15.75" customHeight="1">
      <c r="A944" s="120"/>
      <c r="B944" s="120"/>
      <c r="C944" s="120"/>
      <c r="D944" s="162"/>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spans="1:46" ht="15.75" customHeight="1">
      <c r="A945" s="120"/>
      <c r="B945" s="120"/>
      <c r="C945" s="120"/>
      <c r="D945" s="162"/>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spans="1:46" ht="15.75" customHeight="1">
      <c r="A946" s="120"/>
      <c r="B946" s="120"/>
      <c r="C946" s="120"/>
      <c r="D946" s="162"/>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spans="1:46" ht="15.75" customHeight="1">
      <c r="A947" s="120"/>
      <c r="B947" s="120"/>
      <c r="C947" s="120"/>
      <c r="D947" s="162"/>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spans="1:46" ht="15.75" customHeight="1">
      <c r="A948" s="120"/>
      <c r="B948" s="120"/>
      <c r="C948" s="120"/>
      <c r="D948" s="162"/>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spans="1:46" ht="15.75" customHeight="1">
      <c r="A949" s="120"/>
      <c r="B949" s="120"/>
      <c r="C949" s="120"/>
      <c r="D949" s="162"/>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spans="1:46" ht="15.75" customHeight="1">
      <c r="A950" s="120"/>
      <c r="B950" s="120"/>
      <c r="C950" s="120"/>
      <c r="D950" s="162"/>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spans="1:46" ht="15.75" customHeight="1">
      <c r="A951" s="120"/>
      <c r="B951" s="120"/>
      <c r="C951" s="120"/>
      <c r="D951" s="162"/>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spans="1:46" ht="15.75" customHeight="1">
      <c r="A952" s="120"/>
      <c r="B952" s="120"/>
      <c r="C952" s="120"/>
      <c r="D952" s="162"/>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spans="1:46" ht="15.75" customHeight="1">
      <c r="A953" s="120"/>
      <c r="B953" s="120"/>
      <c r="C953" s="120"/>
      <c r="D953" s="162"/>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spans="1:46" ht="15.75" customHeight="1">
      <c r="A954" s="120"/>
      <c r="B954" s="120"/>
      <c r="C954" s="120"/>
      <c r="D954" s="162"/>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spans="1:46" ht="15.75" customHeight="1">
      <c r="A955" s="120"/>
      <c r="B955" s="120"/>
      <c r="C955" s="120"/>
      <c r="D955" s="162"/>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spans="1:46" ht="15.75" customHeight="1">
      <c r="A956" s="120"/>
      <c r="B956" s="120"/>
      <c r="C956" s="120"/>
      <c r="D956" s="162"/>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spans="1:46" ht="15.75" customHeight="1">
      <c r="A957" s="120"/>
      <c r="B957" s="120"/>
      <c r="C957" s="120"/>
      <c r="D957" s="162"/>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spans="1:46" ht="15.75" customHeight="1">
      <c r="A958" s="120"/>
      <c r="B958" s="120"/>
      <c r="C958" s="120"/>
      <c r="D958" s="162"/>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spans="1:46" ht="15.75" customHeight="1">
      <c r="A959" s="120"/>
      <c r="B959" s="120"/>
      <c r="C959" s="120"/>
      <c r="D959" s="162"/>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spans="1:46" ht="15.75" customHeight="1">
      <c r="A960" s="120"/>
      <c r="B960" s="120"/>
      <c r="C960" s="120"/>
      <c r="D960" s="162"/>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spans="1:46" ht="15.75" customHeight="1">
      <c r="A961" s="120"/>
      <c r="B961" s="120"/>
      <c r="C961" s="120"/>
      <c r="D961" s="162"/>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spans="1:46" ht="15.75" customHeight="1">
      <c r="A962" s="120"/>
      <c r="B962" s="120"/>
      <c r="C962" s="120"/>
      <c r="D962" s="162"/>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spans="1:46" ht="15.75" customHeight="1">
      <c r="A963" s="120"/>
      <c r="B963" s="120"/>
      <c r="C963" s="120"/>
      <c r="D963" s="162"/>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spans="1:46" ht="15.75" customHeight="1">
      <c r="A964" s="120"/>
      <c r="B964" s="120"/>
      <c r="C964" s="120"/>
      <c r="D964" s="162"/>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spans="1:46" ht="15.75" customHeight="1">
      <c r="A965" s="120"/>
      <c r="B965" s="120"/>
      <c r="C965" s="120"/>
      <c r="D965" s="162"/>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spans="1:46" ht="15.75" customHeight="1">
      <c r="A966" s="120"/>
      <c r="B966" s="120"/>
      <c r="C966" s="120"/>
      <c r="D966" s="162"/>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spans="1:46" ht="15.75" customHeight="1">
      <c r="A967" s="120"/>
      <c r="B967" s="120"/>
      <c r="C967" s="120"/>
      <c r="D967" s="162"/>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spans="1:46" ht="15.75" customHeight="1">
      <c r="A968" s="120"/>
      <c r="B968" s="120"/>
      <c r="C968" s="120"/>
      <c r="D968" s="162"/>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spans="1:46" ht="15.75" customHeight="1">
      <c r="A969" s="120"/>
      <c r="B969" s="120"/>
      <c r="C969" s="120"/>
      <c r="D969" s="162"/>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spans="1:46" ht="15.75" customHeight="1">
      <c r="A970" s="120"/>
      <c r="B970" s="120"/>
      <c r="C970" s="120"/>
      <c r="D970" s="162"/>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spans="1:46" ht="15.75" customHeight="1">
      <c r="A971" s="120"/>
      <c r="B971" s="120"/>
      <c r="C971" s="120"/>
      <c r="D971" s="162"/>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spans="1:46" ht="15.75" customHeight="1">
      <c r="A972" s="120"/>
      <c r="B972" s="120"/>
      <c r="C972" s="120"/>
      <c r="D972" s="162"/>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spans="1:46" ht="15.75" customHeight="1">
      <c r="A973" s="120"/>
      <c r="B973" s="120"/>
      <c r="C973" s="120"/>
      <c r="D973" s="162"/>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spans="1:46" ht="15.75" customHeight="1">
      <c r="A974" s="120"/>
      <c r="B974" s="120"/>
      <c r="C974" s="120"/>
      <c r="D974" s="162"/>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spans="1:46" ht="15.75" customHeight="1">
      <c r="A975" s="120"/>
      <c r="B975" s="120"/>
      <c r="C975" s="120"/>
      <c r="D975" s="162"/>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spans="1:46" ht="15.75" customHeight="1">
      <c r="A976" s="120"/>
      <c r="B976" s="120"/>
      <c r="C976" s="120"/>
      <c r="D976" s="162"/>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spans="1:46" ht="15.75" customHeight="1">
      <c r="A977" s="120"/>
      <c r="B977" s="120"/>
      <c r="C977" s="120"/>
      <c r="D977" s="162"/>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spans="1:46" ht="15.75" customHeight="1">
      <c r="A978" s="120"/>
      <c r="B978" s="120"/>
      <c r="C978" s="120"/>
      <c r="D978" s="162"/>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spans="1:46" ht="15.75" customHeight="1">
      <c r="A979" s="120"/>
      <c r="B979" s="120"/>
      <c r="C979" s="120"/>
      <c r="D979" s="162"/>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spans="1:46" ht="15.75" customHeight="1">
      <c r="A980" s="120"/>
      <c r="B980" s="120"/>
      <c r="C980" s="120"/>
      <c r="D980" s="162"/>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spans="1:46" ht="15.75" customHeight="1">
      <c r="A981" s="120"/>
      <c r="B981" s="120"/>
      <c r="C981" s="120"/>
      <c r="D981" s="162"/>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spans="1:46" ht="15.75" customHeight="1">
      <c r="A982" s="120"/>
      <c r="B982" s="120"/>
      <c r="C982" s="120"/>
      <c r="D982" s="162"/>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spans="1:46" ht="15.75" customHeight="1">
      <c r="A983" s="120"/>
      <c r="B983" s="120"/>
      <c r="C983" s="120"/>
      <c r="D983" s="162"/>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spans="1:46" ht="15.75" customHeight="1">
      <c r="A984" s="120"/>
      <c r="B984" s="120"/>
      <c r="C984" s="120"/>
      <c r="D984" s="162"/>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spans="1:46" ht="15.75" customHeight="1">
      <c r="A985" s="120"/>
      <c r="B985" s="120"/>
      <c r="C985" s="120"/>
      <c r="D985" s="162"/>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spans="1:46" ht="15.75" customHeight="1">
      <c r="A986" s="120"/>
      <c r="B986" s="120"/>
      <c r="C986" s="120"/>
      <c r="D986" s="162"/>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spans="1:46" ht="15.75" customHeight="1">
      <c r="A987" s="120"/>
      <c r="B987" s="120"/>
      <c r="C987" s="120"/>
      <c r="D987" s="162"/>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spans="1:46" ht="15.75" customHeight="1">
      <c r="A988" s="120"/>
      <c r="B988" s="120"/>
      <c r="C988" s="120"/>
      <c r="D988" s="162"/>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spans="1:46" ht="15.75" customHeight="1">
      <c r="A989" s="120"/>
      <c r="B989" s="120"/>
      <c r="C989" s="120"/>
      <c r="D989" s="162"/>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spans="1:46" ht="15.75" customHeight="1">
      <c r="A990" s="120"/>
      <c r="B990" s="120"/>
      <c r="C990" s="120"/>
      <c r="D990" s="162"/>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spans="1:46" ht="15.75" customHeight="1">
      <c r="A991" s="120"/>
      <c r="B991" s="120"/>
      <c r="C991" s="120"/>
      <c r="D991" s="162"/>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spans="1:46" ht="15.75" customHeight="1">
      <c r="A992" s="120"/>
      <c r="B992" s="120"/>
      <c r="C992" s="120"/>
      <c r="D992" s="162"/>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spans="1:46" ht="15.75" customHeight="1">
      <c r="A993" s="120"/>
      <c r="B993" s="120"/>
      <c r="C993" s="120"/>
      <c r="D993" s="162"/>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spans="1:46" ht="15.75" customHeight="1">
      <c r="A994" s="120"/>
      <c r="B994" s="120"/>
      <c r="C994" s="120"/>
      <c r="D994" s="162"/>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spans="1:46" ht="15.75" customHeight="1">
      <c r="A995" s="120"/>
      <c r="B995" s="120"/>
      <c r="C995" s="120"/>
      <c r="D995" s="162"/>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spans="1:46" ht="15.75" customHeight="1">
      <c r="A996" s="120"/>
      <c r="B996" s="120"/>
      <c r="C996" s="120"/>
      <c r="D996" s="162"/>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spans="1:46" ht="15.75" customHeight="1">
      <c r="A997" s="120"/>
      <c r="B997" s="120"/>
      <c r="C997" s="120"/>
      <c r="D997" s="162"/>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spans="1:46" ht="15.75" customHeight="1">
      <c r="A998" s="120"/>
      <c r="B998" s="120"/>
      <c r="C998" s="120"/>
      <c r="D998" s="162"/>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spans="1:46" ht="15.75" customHeight="1">
      <c r="A999" s="120"/>
      <c r="B999" s="120"/>
      <c r="C999" s="120"/>
      <c r="D999" s="162"/>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spans="1:46" ht="15.75" customHeight="1">
      <c r="A1000" s="120"/>
      <c r="B1000" s="120"/>
      <c r="C1000" s="120"/>
      <c r="D1000" s="162"/>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27">
    <mergeCell ref="A1:AT1"/>
    <mergeCell ref="D3:O3"/>
    <mergeCell ref="D4:O4"/>
    <mergeCell ref="D5:O5"/>
    <mergeCell ref="D6:O6"/>
    <mergeCell ref="D7:O7"/>
    <mergeCell ref="A10:AT10"/>
    <mergeCell ref="C13:F13"/>
    <mergeCell ref="C33:D33"/>
    <mergeCell ref="E33:F33"/>
    <mergeCell ref="G33:H33"/>
    <mergeCell ref="I33:J33"/>
    <mergeCell ref="A62:AA62"/>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T1000"/>
  <sheetViews>
    <sheetView workbookViewId="0">
      <pane xSplit="1" ySplit="8" topLeftCell="B12" activePane="bottomRight" state="frozen"/>
      <selection pane="bottomRight" activeCell="C12" sqref="C12"/>
      <selection pane="bottomLeft" activeCell="A9" sqref="A9"/>
      <selection pane="topRight" activeCell="B1" sqref="B1"/>
    </sheetView>
  </sheetViews>
  <sheetFormatPr defaultColWidth="14.42578125" defaultRowHeight="15" customHeight="1"/>
  <cols>
    <col min="1" max="2" width="26.28515625" customWidth="1"/>
    <col min="3" max="46" width="15.7109375" customWidth="1"/>
  </cols>
  <sheetData>
    <row r="1" spans="1:46" ht="21">
      <c r="A1" s="224" t="s">
        <v>96</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row>
    <row r="2" spans="1:46" ht="21">
      <c r="A2" s="155"/>
      <c r="B2" s="155"/>
      <c r="C2" s="155"/>
      <c r="D2" s="156"/>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row>
    <row r="3" spans="1:46" ht="19.5" customHeight="1">
      <c r="A3" s="157" t="s">
        <v>97</v>
      </c>
      <c r="B3" s="157"/>
      <c r="C3" s="157"/>
      <c r="D3" s="236" t="str">
        <f>IF('3-Datos generales'!H11="","",'3-Datos generales'!H11)</f>
        <v xml:space="preserve">Instituto Tecnológico de Costa Rica, Campus Tecnológico Local San Carlos </v>
      </c>
      <c r="E3" s="257"/>
      <c r="F3" s="257"/>
      <c r="G3" s="257"/>
      <c r="H3" s="257"/>
      <c r="I3" s="257"/>
      <c r="J3" s="257"/>
      <c r="K3" s="257"/>
      <c r="L3" s="257"/>
      <c r="M3" s="257"/>
      <c r="N3" s="257"/>
      <c r="O3" s="257"/>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spans="1:46" ht="19.5" customHeight="1">
      <c r="A4" s="157" t="s">
        <v>98</v>
      </c>
      <c r="B4" s="157"/>
      <c r="C4" s="157"/>
      <c r="D4" s="225"/>
      <c r="E4" s="253"/>
      <c r="F4" s="253"/>
      <c r="G4" s="253"/>
      <c r="H4" s="253"/>
      <c r="I4" s="253"/>
      <c r="J4" s="253"/>
      <c r="K4" s="253"/>
      <c r="L4" s="253"/>
      <c r="M4" s="253"/>
      <c r="N4" s="253"/>
      <c r="O4" s="25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spans="1:46" ht="19.5" customHeight="1">
      <c r="A5" s="157" t="s">
        <v>100</v>
      </c>
      <c r="B5" s="157"/>
      <c r="C5" s="157"/>
      <c r="D5" s="225"/>
      <c r="E5" s="253"/>
      <c r="F5" s="253"/>
      <c r="G5" s="253"/>
      <c r="H5" s="253"/>
      <c r="I5" s="253"/>
      <c r="J5" s="253"/>
      <c r="K5" s="253"/>
      <c r="L5" s="253"/>
      <c r="M5" s="253"/>
      <c r="N5" s="253"/>
      <c r="O5" s="253"/>
      <c r="P5" s="158"/>
      <c r="Q5" s="158"/>
      <c r="R5" s="158"/>
      <c r="S5" s="158"/>
      <c r="T5" s="158"/>
      <c r="U5" s="158"/>
      <c r="V5" s="158"/>
      <c r="W5" s="158"/>
      <c r="X5" s="158"/>
      <c r="Y5" s="158"/>
      <c r="Z5" s="158"/>
      <c r="AA5" s="158"/>
      <c r="AB5" s="158"/>
      <c r="AC5" s="158"/>
      <c r="AD5" s="158"/>
      <c r="AE5" s="158"/>
      <c r="AF5" s="158"/>
      <c r="AG5" s="158"/>
      <c r="AH5" s="158"/>
      <c r="AI5" s="158"/>
      <c r="AJ5" s="120"/>
      <c r="AK5" s="120"/>
      <c r="AL5" s="120"/>
      <c r="AM5" s="120"/>
      <c r="AN5" s="120"/>
      <c r="AO5" s="120"/>
      <c r="AP5" s="120"/>
      <c r="AQ5" s="120"/>
      <c r="AR5" s="120"/>
      <c r="AS5" s="120"/>
      <c r="AT5" s="120"/>
    </row>
    <row r="6" spans="1:46" ht="19.5" customHeight="1">
      <c r="A6" s="159" t="s">
        <v>101</v>
      </c>
      <c r="B6" s="159"/>
      <c r="C6" s="159"/>
      <c r="D6" s="225"/>
      <c r="E6" s="253"/>
      <c r="F6" s="253"/>
      <c r="G6" s="253"/>
      <c r="H6" s="253"/>
      <c r="I6" s="253"/>
      <c r="J6" s="253"/>
      <c r="K6" s="253"/>
      <c r="L6" s="253"/>
      <c r="M6" s="253"/>
      <c r="N6" s="253"/>
      <c r="O6" s="253"/>
      <c r="P6" s="120"/>
      <c r="Q6" s="120"/>
      <c r="R6" s="120"/>
      <c r="S6" s="120"/>
      <c r="T6" s="120"/>
      <c r="U6" s="120"/>
      <c r="V6" s="120"/>
      <c r="W6" s="120"/>
      <c r="X6" s="120"/>
      <c r="Y6" s="120"/>
      <c r="Z6" s="120"/>
      <c r="AA6" s="120"/>
      <c r="AB6" s="120"/>
      <c r="AC6" s="120"/>
      <c r="AD6" s="120"/>
      <c r="AE6" s="120"/>
      <c r="AF6" s="120"/>
      <c r="AG6" s="120"/>
      <c r="AH6" s="120"/>
      <c r="AI6" s="120"/>
      <c r="AJ6" s="160"/>
      <c r="AK6" s="160"/>
      <c r="AL6" s="160"/>
      <c r="AM6" s="160"/>
      <c r="AN6" s="160"/>
      <c r="AO6" s="160"/>
      <c r="AP6" s="160"/>
      <c r="AQ6" s="160"/>
      <c r="AR6" s="160"/>
      <c r="AS6" s="160"/>
      <c r="AT6" s="160"/>
    </row>
    <row r="7" spans="1:46" ht="19.5" customHeight="1">
      <c r="A7" s="159" t="s">
        <v>102</v>
      </c>
      <c r="B7" s="159"/>
      <c r="C7" s="159"/>
      <c r="D7" s="225"/>
      <c r="E7" s="253"/>
      <c r="F7" s="253"/>
      <c r="G7" s="253"/>
      <c r="H7" s="253"/>
      <c r="I7" s="253"/>
      <c r="J7" s="253"/>
      <c r="K7" s="253"/>
      <c r="L7" s="253"/>
      <c r="M7" s="253"/>
      <c r="N7" s="253"/>
      <c r="O7" s="253"/>
      <c r="P7" s="120"/>
      <c r="Q7" s="120"/>
      <c r="R7" s="120"/>
      <c r="S7" s="120"/>
      <c r="T7" s="120"/>
      <c r="U7" s="120"/>
      <c r="V7" s="120"/>
      <c r="W7" s="120"/>
      <c r="X7" s="120"/>
      <c r="Y7" s="120"/>
      <c r="Z7" s="120"/>
      <c r="AA7" s="120"/>
      <c r="AB7" s="120"/>
      <c r="AC7" s="120"/>
      <c r="AD7" s="120"/>
      <c r="AE7" s="120"/>
      <c r="AF7" s="120"/>
      <c r="AG7" s="120"/>
      <c r="AH7" s="120"/>
      <c r="AI7" s="120"/>
      <c r="AJ7" s="160"/>
      <c r="AK7" s="160"/>
      <c r="AL7" s="160"/>
      <c r="AM7" s="160"/>
      <c r="AN7" s="160"/>
      <c r="AO7" s="160"/>
      <c r="AP7" s="160"/>
      <c r="AQ7" s="160"/>
      <c r="AR7" s="160"/>
      <c r="AS7" s="160"/>
      <c r="AT7" s="160"/>
    </row>
    <row r="8" spans="1:46" ht="19.5" customHeight="1">
      <c r="A8" s="159" t="s">
        <v>104</v>
      </c>
      <c r="B8" s="159"/>
      <c r="C8" s="159"/>
      <c r="D8" s="225"/>
      <c r="E8" s="253"/>
      <c r="F8" s="253"/>
      <c r="G8" s="253"/>
      <c r="H8" s="253"/>
      <c r="I8" s="253"/>
      <c r="J8" s="253"/>
      <c r="K8" s="253"/>
      <c r="L8" s="253"/>
      <c r="M8" s="253"/>
      <c r="N8" s="253"/>
      <c r="O8" s="253"/>
      <c r="P8" s="120"/>
      <c r="Q8" s="120"/>
      <c r="R8" s="120"/>
      <c r="S8" s="120"/>
      <c r="T8" s="120"/>
      <c r="U8" s="120"/>
      <c r="V8" s="120"/>
      <c r="W8" s="120"/>
      <c r="X8" s="120"/>
      <c r="Y8" s="120"/>
      <c r="Z8" s="120"/>
      <c r="AA8" s="120"/>
      <c r="AB8" s="120"/>
      <c r="AC8" s="120"/>
      <c r="AD8" s="120"/>
      <c r="AE8" s="120"/>
      <c r="AF8" s="120"/>
      <c r="AG8" s="120"/>
      <c r="AH8" s="120"/>
      <c r="AI8" s="120"/>
      <c r="AJ8" s="160"/>
      <c r="AK8" s="160"/>
      <c r="AL8" s="160"/>
      <c r="AM8" s="160"/>
      <c r="AN8" s="160"/>
      <c r="AO8" s="160"/>
      <c r="AP8" s="160"/>
      <c r="AQ8" s="160"/>
      <c r="AR8" s="160"/>
      <c r="AS8" s="160"/>
      <c r="AT8" s="160"/>
    </row>
    <row r="9" spans="1:46" ht="19.5" customHeight="1">
      <c r="A9" s="159"/>
      <c r="B9" s="159"/>
      <c r="C9" s="159"/>
      <c r="D9" s="161"/>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21">
      <c r="A10" s="224" t="s">
        <v>106</v>
      </c>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row>
    <row r="11" spans="1:46" ht="19.5" customHeight="1">
      <c r="A11" s="120"/>
      <c r="B11" s="120"/>
      <c r="C11" s="120"/>
      <c r="D11" s="162"/>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row>
    <row r="12" spans="1:46" ht="19.5" customHeight="1">
      <c r="A12" s="120"/>
      <c r="B12" s="120"/>
      <c r="C12" s="120"/>
      <c r="D12" s="162"/>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row>
    <row r="13" spans="1:46" ht="19.5" customHeight="1">
      <c r="A13" s="6" t="s">
        <v>107</v>
      </c>
      <c r="B13" s="173"/>
      <c r="C13" s="230" t="s">
        <v>108</v>
      </c>
      <c r="D13" s="259"/>
      <c r="E13" s="259"/>
      <c r="F13" s="260"/>
      <c r="G13" s="237" t="s">
        <v>109</v>
      </c>
      <c r="H13" s="259"/>
      <c r="I13" s="259"/>
      <c r="J13" s="260"/>
      <c r="K13" s="230" t="s">
        <v>110</v>
      </c>
      <c r="L13" s="259"/>
      <c r="M13" s="259"/>
      <c r="N13" s="260"/>
      <c r="O13" s="237" t="s">
        <v>111</v>
      </c>
      <c r="P13" s="259"/>
      <c r="Q13" s="259"/>
      <c r="R13" s="260"/>
      <c r="S13" s="230" t="s">
        <v>112</v>
      </c>
      <c r="T13" s="259"/>
      <c r="U13" s="259"/>
      <c r="V13" s="260"/>
      <c r="W13" s="237" t="s">
        <v>113</v>
      </c>
      <c r="X13" s="259"/>
      <c r="Y13" s="259"/>
      <c r="Z13" s="261"/>
      <c r="AA13" s="163"/>
      <c r="AB13" s="163"/>
      <c r="AC13" s="163"/>
      <c r="AD13" s="163"/>
      <c r="AE13" s="163"/>
      <c r="AF13" s="163"/>
      <c r="AG13" s="163"/>
      <c r="AH13" s="163"/>
      <c r="AI13" s="163"/>
      <c r="AJ13" s="163"/>
      <c r="AK13" s="163"/>
      <c r="AL13" s="163"/>
      <c r="AM13" s="163"/>
      <c r="AN13" s="163"/>
      <c r="AO13" s="163"/>
      <c r="AP13" s="163"/>
      <c r="AQ13" s="163"/>
      <c r="AR13" s="163"/>
      <c r="AS13" s="163"/>
      <c r="AT13" s="163"/>
    </row>
    <row r="14" spans="1:46" ht="72">
      <c r="A14" s="6" t="s">
        <v>114</v>
      </c>
      <c r="B14" s="7" t="s">
        <v>115</v>
      </c>
      <c r="C14" s="8" t="s">
        <v>116</v>
      </c>
      <c r="D14" s="9" t="s">
        <v>117</v>
      </c>
      <c r="E14" s="10" t="s">
        <v>118</v>
      </c>
      <c r="F14" s="10" t="s">
        <v>119</v>
      </c>
      <c r="G14" s="11" t="s">
        <v>116</v>
      </c>
      <c r="H14" s="5" t="s">
        <v>117</v>
      </c>
      <c r="I14" s="5" t="s">
        <v>118</v>
      </c>
      <c r="J14" s="5" t="s">
        <v>119</v>
      </c>
      <c r="K14" s="8" t="s">
        <v>116</v>
      </c>
      <c r="L14" s="10" t="s">
        <v>117</v>
      </c>
      <c r="M14" s="10" t="s">
        <v>118</v>
      </c>
      <c r="N14" s="10" t="s">
        <v>119</v>
      </c>
      <c r="O14" s="11" t="s">
        <v>116</v>
      </c>
      <c r="P14" s="5" t="s">
        <v>117</v>
      </c>
      <c r="Q14" s="5" t="s">
        <v>118</v>
      </c>
      <c r="R14" s="5" t="s">
        <v>119</v>
      </c>
      <c r="S14" s="8" t="s">
        <v>116</v>
      </c>
      <c r="T14" s="10" t="s">
        <v>117</v>
      </c>
      <c r="U14" s="10" t="s">
        <v>118</v>
      </c>
      <c r="V14" s="10" t="s">
        <v>119</v>
      </c>
      <c r="W14" s="11" t="s">
        <v>116</v>
      </c>
      <c r="X14" s="5" t="s">
        <v>117</v>
      </c>
      <c r="Y14" s="5" t="s">
        <v>118</v>
      </c>
      <c r="Z14" s="5" t="s">
        <v>119</v>
      </c>
      <c r="AA14" s="163"/>
      <c r="AB14" s="163"/>
      <c r="AC14" s="163"/>
      <c r="AD14" s="163"/>
      <c r="AE14" s="163"/>
      <c r="AF14" s="163"/>
      <c r="AG14" s="163"/>
      <c r="AH14" s="163"/>
      <c r="AI14" s="163"/>
      <c r="AJ14" s="163"/>
      <c r="AK14" s="163"/>
      <c r="AL14" s="163"/>
      <c r="AM14" s="163"/>
      <c r="AN14" s="163"/>
      <c r="AO14" s="163"/>
      <c r="AP14" s="163"/>
      <c r="AQ14" s="163"/>
      <c r="AR14" s="163"/>
      <c r="AS14" s="163"/>
      <c r="AT14" s="163"/>
    </row>
    <row r="15" spans="1:46" ht="18" customHeight="1">
      <c r="A15" s="12" t="s">
        <v>120</v>
      </c>
      <c r="B15" s="174"/>
      <c r="C15" s="17"/>
      <c r="D15" s="18"/>
      <c r="E15" s="15"/>
      <c r="F15" s="16" t="str">
        <f t="shared" ref="F15:F26" si="0">IF(C15=0," ",E15/C15)</f>
        <v xml:space="preserve"> </v>
      </c>
      <c r="G15" s="17"/>
      <c r="H15" s="18"/>
      <c r="I15" s="15"/>
      <c r="J15" s="16" t="str">
        <f t="shared" ref="J15:J26" si="1">IF(G15=0," ",I15/G15)</f>
        <v xml:space="preserve"> </v>
      </c>
      <c r="K15" s="17"/>
      <c r="L15" s="18"/>
      <c r="M15" s="15"/>
      <c r="N15" s="15" t="str">
        <f t="shared" ref="N15:N26" si="2">IF(K15=0,"",M15/K15)</f>
        <v/>
      </c>
      <c r="O15" s="17"/>
      <c r="P15" s="18"/>
      <c r="Q15" s="15"/>
      <c r="R15" s="15" t="str">
        <f t="shared" ref="R15:R26" si="3">IF(O15=0,"",Q15/O15)</f>
        <v/>
      </c>
      <c r="S15" s="17"/>
      <c r="T15" s="18"/>
      <c r="U15" s="15"/>
      <c r="V15" s="15" t="str">
        <f t="shared" ref="V15:V26" si="4">IF(S15=0,"",U15/S15)</f>
        <v/>
      </c>
      <c r="W15" s="17"/>
      <c r="X15" s="18"/>
      <c r="Y15" s="15"/>
      <c r="Z15" s="16" t="str">
        <f t="shared" ref="Z15:Z26" si="5">IF(W15=""," ",Y15/W15)</f>
        <v xml:space="preserve"> </v>
      </c>
      <c r="AA15" s="136"/>
      <c r="AB15" s="136"/>
      <c r="AC15" s="136"/>
      <c r="AD15" s="136"/>
      <c r="AE15" s="136"/>
      <c r="AF15" s="136"/>
      <c r="AG15" s="136"/>
      <c r="AH15" s="136"/>
      <c r="AI15" s="136"/>
      <c r="AJ15" s="136"/>
      <c r="AK15" s="136"/>
      <c r="AL15" s="136"/>
      <c r="AM15" s="136"/>
      <c r="AN15" s="136"/>
      <c r="AO15" s="136"/>
      <c r="AP15" s="136"/>
      <c r="AQ15" s="136"/>
      <c r="AR15" s="136"/>
      <c r="AS15" s="136"/>
      <c r="AT15" s="136"/>
    </row>
    <row r="16" spans="1:46" ht="18" customHeight="1">
      <c r="A16" s="19" t="s">
        <v>121</v>
      </c>
      <c r="B16" s="174"/>
      <c r="C16" s="17"/>
      <c r="D16" s="18"/>
      <c r="E16" s="15"/>
      <c r="F16" s="16" t="str">
        <f t="shared" si="0"/>
        <v xml:space="preserve"> </v>
      </c>
      <c r="G16" s="17"/>
      <c r="H16" s="18"/>
      <c r="I16" s="15"/>
      <c r="J16" s="16" t="str">
        <f t="shared" si="1"/>
        <v xml:space="preserve"> </v>
      </c>
      <c r="K16" s="17"/>
      <c r="L16" s="18"/>
      <c r="M16" s="15"/>
      <c r="N16" s="15" t="str">
        <f t="shared" si="2"/>
        <v/>
      </c>
      <c r="O16" s="17"/>
      <c r="P16" s="18"/>
      <c r="Q16" s="15"/>
      <c r="R16" s="15" t="str">
        <f t="shared" si="3"/>
        <v/>
      </c>
      <c r="S16" s="17"/>
      <c r="T16" s="18"/>
      <c r="U16" s="15"/>
      <c r="V16" s="15" t="str">
        <f t="shared" si="4"/>
        <v/>
      </c>
      <c r="W16" s="17"/>
      <c r="X16" s="18"/>
      <c r="Y16" s="15"/>
      <c r="Z16" s="16" t="str">
        <f t="shared" si="5"/>
        <v xml:space="preserve"> </v>
      </c>
      <c r="AA16" s="136"/>
      <c r="AB16" s="136"/>
      <c r="AC16" s="136"/>
      <c r="AD16" s="136"/>
      <c r="AE16" s="136"/>
      <c r="AF16" s="136"/>
      <c r="AG16" s="136"/>
      <c r="AH16" s="136"/>
      <c r="AI16" s="136"/>
      <c r="AJ16" s="136"/>
      <c r="AK16" s="136"/>
      <c r="AL16" s="136"/>
      <c r="AM16" s="136"/>
      <c r="AN16" s="136"/>
      <c r="AO16" s="136"/>
      <c r="AP16" s="136"/>
      <c r="AQ16" s="136"/>
      <c r="AR16" s="136"/>
      <c r="AS16" s="136"/>
      <c r="AT16" s="136"/>
    </row>
    <row r="17" spans="1:46" ht="18" customHeight="1">
      <c r="A17" s="19" t="s">
        <v>122</v>
      </c>
      <c r="B17" s="174"/>
      <c r="C17" s="17"/>
      <c r="D17" s="18"/>
      <c r="E17" s="15"/>
      <c r="F17" s="16" t="str">
        <f t="shared" si="0"/>
        <v xml:space="preserve"> </v>
      </c>
      <c r="G17" s="17"/>
      <c r="H17" s="18"/>
      <c r="I17" s="15"/>
      <c r="J17" s="16" t="str">
        <f t="shared" si="1"/>
        <v xml:space="preserve"> </v>
      </c>
      <c r="K17" s="17"/>
      <c r="L17" s="18"/>
      <c r="M17" s="15"/>
      <c r="N17" s="15" t="str">
        <f t="shared" si="2"/>
        <v/>
      </c>
      <c r="O17" s="17"/>
      <c r="P17" s="18"/>
      <c r="Q17" s="15"/>
      <c r="R17" s="15" t="str">
        <f t="shared" si="3"/>
        <v/>
      </c>
      <c r="S17" s="17"/>
      <c r="T17" s="18"/>
      <c r="U17" s="15"/>
      <c r="V17" s="15" t="str">
        <f t="shared" si="4"/>
        <v/>
      </c>
      <c r="W17" s="17"/>
      <c r="X17" s="18"/>
      <c r="Y17" s="15"/>
      <c r="Z17" s="16" t="str">
        <f t="shared" si="5"/>
        <v xml:space="preserve"> </v>
      </c>
      <c r="AA17" s="136"/>
      <c r="AB17" s="136"/>
      <c r="AC17" s="136"/>
      <c r="AD17" s="136"/>
      <c r="AE17" s="136"/>
      <c r="AF17" s="136"/>
      <c r="AG17" s="136"/>
      <c r="AH17" s="136"/>
      <c r="AI17" s="136"/>
      <c r="AJ17" s="136"/>
      <c r="AK17" s="136"/>
      <c r="AL17" s="136"/>
      <c r="AM17" s="136"/>
      <c r="AN17" s="136"/>
      <c r="AO17" s="136"/>
      <c r="AP17" s="136"/>
      <c r="AQ17" s="136"/>
      <c r="AR17" s="136"/>
      <c r="AS17" s="136"/>
      <c r="AT17" s="136"/>
    </row>
    <row r="18" spans="1:46" ht="18" customHeight="1">
      <c r="A18" s="19" t="s">
        <v>123</v>
      </c>
      <c r="B18" s="174"/>
      <c r="C18" s="17"/>
      <c r="D18" s="18"/>
      <c r="E18" s="15"/>
      <c r="F18" s="16" t="str">
        <f t="shared" si="0"/>
        <v xml:space="preserve"> </v>
      </c>
      <c r="G18" s="17"/>
      <c r="H18" s="18"/>
      <c r="I18" s="15"/>
      <c r="J18" s="16" t="str">
        <f t="shared" si="1"/>
        <v xml:space="preserve"> </v>
      </c>
      <c r="K18" s="17"/>
      <c r="L18" s="18"/>
      <c r="M18" s="15"/>
      <c r="N18" s="15" t="str">
        <f t="shared" si="2"/>
        <v/>
      </c>
      <c r="O18" s="17"/>
      <c r="P18" s="18"/>
      <c r="Q18" s="15"/>
      <c r="R18" s="15" t="str">
        <f t="shared" si="3"/>
        <v/>
      </c>
      <c r="S18" s="17"/>
      <c r="T18" s="18"/>
      <c r="U18" s="15"/>
      <c r="V18" s="15" t="str">
        <f t="shared" si="4"/>
        <v/>
      </c>
      <c r="W18" s="17"/>
      <c r="X18" s="18"/>
      <c r="Y18" s="15"/>
      <c r="Z18" s="16" t="str">
        <f t="shared" si="5"/>
        <v xml:space="preserve"> </v>
      </c>
      <c r="AA18" s="136"/>
      <c r="AB18" s="136"/>
      <c r="AC18" s="136"/>
      <c r="AD18" s="136"/>
      <c r="AE18" s="136"/>
      <c r="AF18" s="136"/>
      <c r="AG18" s="136"/>
      <c r="AH18" s="136"/>
      <c r="AI18" s="136"/>
      <c r="AJ18" s="136"/>
      <c r="AK18" s="136"/>
      <c r="AL18" s="136"/>
      <c r="AM18" s="136"/>
      <c r="AN18" s="136"/>
      <c r="AO18" s="136"/>
      <c r="AP18" s="136"/>
      <c r="AQ18" s="136"/>
      <c r="AR18" s="136"/>
      <c r="AS18" s="136"/>
      <c r="AT18" s="136"/>
    </row>
    <row r="19" spans="1:46" ht="18" customHeight="1">
      <c r="A19" s="19" t="s">
        <v>124</v>
      </c>
      <c r="B19" s="174"/>
      <c r="C19" s="17"/>
      <c r="D19" s="18"/>
      <c r="E19" s="15"/>
      <c r="F19" s="16" t="str">
        <f t="shared" si="0"/>
        <v xml:space="preserve"> </v>
      </c>
      <c r="G19" s="17"/>
      <c r="H19" s="18"/>
      <c r="I19" s="15"/>
      <c r="J19" s="16" t="str">
        <f t="shared" si="1"/>
        <v xml:space="preserve"> </v>
      </c>
      <c r="K19" s="17"/>
      <c r="L19" s="18"/>
      <c r="M19" s="15"/>
      <c r="N19" s="15" t="str">
        <f t="shared" si="2"/>
        <v/>
      </c>
      <c r="O19" s="17"/>
      <c r="P19" s="18"/>
      <c r="Q19" s="15"/>
      <c r="R19" s="15" t="str">
        <f t="shared" si="3"/>
        <v/>
      </c>
      <c r="S19" s="17"/>
      <c r="T19" s="18"/>
      <c r="U19" s="15"/>
      <c r="V19" s="15" t="str">
        <f t="shared" si="4"/>
        <v/>
      </c>
      <c r="W19" s="17"/>
      <c r="X19" s="18"/>
      <c r="Y19" s="15"/>
      <c r="Z19" s="16" t="str">
        <f t="shared" si="5"/>
        <v xml:space="preserve"> </v>
      </c>
      <c r="AA19" s="136"/>
      <c r="AB19" s="136"/>
      <c r="AC19" s="136"/>
      <c r="AD19" s="136"/>
      <c r="AE19" s="136"/>
      <c r="AF19" s="136"/>
      <c r="AG19" s="136"/>
      <c r="AH19" s="136"/>
      <c r="AI19" s="136"/>
      <c r="AJ19" s="136"/>
      <c r="AK19" s="136"/>
      <c r="AL19" s="136"/>
      <c r="AM19" s="136"/>
      <c r="AN19" s="136"/>
      <c r="AO19" s="136"/>
      <c r="AP19" s="136"/>
      <c r="AQ19" s="136"/>
      <c r="AR19" s="136"/>
      <c r="AS19" s="136"/>
      <c r="AT19" s="136"/>
    </row>
    <row r="20" spans="1:46" ht="18" customHeight="1">
      <c r="A20" s="19" t="s">
        <v>125</v>
      </c>
      <c r="B20" s="174"/>
      <c r="C20" s="17"/>
      <c r="D20" s="18"/>
      <c r="E20" s="15"/>
      <c r="F20" s="16" t="str">
        <f t="shared" si="0"/>
        <v xml:space="preserve"> </v>
      </c>
      <c r="G20" s="17"/>
      <c r="H20" s="18"/>
      <c r="I20" s="15"/>
      <c r="J20" s="16" t="str">
        <f t="shared" si="1"/>
        <v xml:space="preserve"> </v>
      </c>
      <c r="K20" s="17"/>
      <c r="L20" s="18"/>
      <c r="M20" s="15"/>
      <c r="N20" s="15" t="str">
        <f t="shared" si="2"/>
        <v/>
      </c>
      <c r="O20" s="17"/>
      <c r="P20" s="18"/>
      <c r="Q20" s="15"/>
      <c r="R20" s="15" t="str">
        <f t="shared" si="3"/>
        <v/>
      </c>
      <c r="S20" s="17"/>
      <c r="T20" s="18"/>
      <c r="U20" s="15"/>
      <c r="V20" s="15" t="str">
        <f t="shared" si="4"/>
        <v/>
      </c>
      <c r="W20" s="17"/>
      <c r="X20" s="18"/>
      <c r="Y20" s="15"/>
      <c r="Z20" s="16" t="str">
        <f t="shared" si="5"/>
        <v xml:space="preserve"> </v>
      </c>
      <c r="AA20" s="136"/>
      <c r="AB20" s="136"/>
      <c r="AC20" s="136"/>
      <c r="AD20" s="136"/>
      <c r="AE20" s="136"/>
      <c r="AF20" s="136"/>
      <c r="AG20" s="136"/>
      <c r="AH20" s="136"/>
      <c r="AI20" s="136"/>
      <c r="AJ20" s="136"/>
      <c r="AK20" s="136"/>
      <c r="AL20" s="136"/>
      <c r="AM20" s="136"/>
      <c r="AN20" s="136"/>
      <c r="AO20" s="136"/>
      <c r="AP20" s="136"/>
      <c r="AQ20" s="136"/>
      <c r="AR20" s="136"/>
      <c r="AS20" s="136"/>
      <c r="AT20" s="136"/>
    </row>
    <row r="21" spans="1:46" ht="18" customHeight="1">
      <c r="A21" s="12" t="s">
        <v>126</v>
      </c>
      <c r="B21" s="174"/>
      <c r="C21" s="17"/>
      <c r="D21" s="18"/>
      <c r="E21" s="15"/>
      <c r="F21" s="16" t="str">
        <f t="shared" si="0"/>
        <v xml:space="preserve"> </v>
      </c>
      <c r="G21" s="17"/>
      <c r="H21" s="18"/>
      <c r="I21" s="15"/>
      <c r="J21" s="16" t="str">
        <f t="shared" si="1"/>
        <v xml:space="preserve"> </v>
      </c>
      <c r="K21" s="17"/>
      <c r="L21" s="18"/>
      <c r="M21" s="15"/>
      <c r="N21" s="15" t="str">
        <f t="shared" si="2"/>
        <v/>
      </c>
      <c r="O21" s="17"/>
      <c r="P21" s="18"/>
      <c r="Q21" s="15"/>
      <c r="R21" s="15" t="str">
        <f t="shared" si="3"/>
        <v/>
      </c>
      <c r="S21" s="17"/>
      <c r="T21" s="18"/>
      <c r="U21" s="15"/>
      <c r="V21" s="15" t="str">
        <f t="shared" si="4"/>
        <v/>
      </c>
      <c r="W21" s="17"/>
      <c r="X21" s="18"/>
      <c r="Y21" s="15"/>
      <c r="Z21" s="16" t="str">
        <f t="shared" si="5"/>
        <v xml:space="preserve"> </v>
      </c>
      <c r="AA21" s="136"/>
      <c r="AB21" s="136"/>
      <c r="AC21" s="136"/>
      <c r="AD21" s="136"/>
      <c r="AE21" s="136"/>
      <c r="AF21" s="136"/>
      <c r="AG21" s="136"/>
      <c r="AH21" s="136"/>
      <c r="AI21" s="136"/>
      <c r="AJ21" s="136"/>
      <c r="AK21" s="136"/>
      <c r="AL21" s="136"/>
      <c r="AM21" s="136"/>
      <c r="AN21" s="136"/>
      <c r="AO21" s="136"/>
      <c r="AP21" s="136"/>
      <c r="AQ21" s="136"/>
      <c r="AR21" s="136"/>
      <c r="AS21" s="136"/>
      <c r="AT21" s="136"/>
    </row>
    <row r="22" spans="1:46" ht="18" customHeight="1">
      <c r="A22" s="19" t="s">
        <v>127</v>
      </c>
      <c r="B22" s="174"/>
      <c r="C22" s="17"/>
      <c r="D22" s="18"/>
      <c r="E22" s="15"/>
      <c r="F22" s="16" t="str">
        <f t="shared" si="0"/>
        <v xml:space="preserve"> </v>
      </c>
      <c r="G22" s="17"/>
      <c r="H22" s="18"/>
      <c r="I22" s="15"/>
      <c r="J22" s="16" t="str">
        <f t="shared" si="1"/>
        <v xml:space="preserve"> </v>
      </c>
      <c r="K22" s="17"/>
      <c r="L22" s="18"/>
      <c r="M22" s="15"/>
      <c r="N22" s="15" t="str">
        <f t="shared" si="2"/>
        <v/>
      </c>
      <c r="O22" s="17"/>
      <c r="P22" s="18"/>
      <c r="Q22" s="15"/>
      <c r="R22" s="15" t="str">
        <f t="shared" si="3"/>
        <v/>
      </c>
      <c r="S22" s="17"/>
      <c r="T22" s="18"/>
      <c r="U22" s="15"/>
      <c r="V22" s="15" t="str">
        <f t="shared" si="4"/>
        <v/>
      </c>
      <c r="W22" s="17"/>
      <c r="X22" s="18"/>
      <c r="Y22" s="15"/>
      <c r="Z22" s="16" t="str">
        <f t="shared" si="5"/>
        <v xml:space="preserve"> </v>
      </c>
      <c r="AA22" s="136"/>
      <c r="AB22" s="136"/>
      <c r="AC22" s="136"/>
      <c r="AD22" s="136"/>
      <c r="AE22" s="136"/>
      <c r="AF22" s="136"/>
      <c r="AG22" s="136"/>
      <c r="AH22" s="136"/>
      <c r="AI22" s="136"/>
      <c r="AJ22" s="136"/>
      <c r="AK22" s="136"/>
      <c r="AL22" s="136"/>
      <c r="AM22" s="136"/>
      <c r="AN22" s="136"/>
      <c r="AO22" s="136"/>
      <c r="AP22" s="136"/>
      <c r="AQ22" s="136"/>
      <c r="AR22" s="136"/>
      <c r="AS22" s="136"/>
      <c r="AT22" s="136"/>
    </row>
    <row r="23" spans="1:46" ht="18" customHeight="1">
      <c r="A23" s="12" t="s">
        <v>128</v>
      </c>
      <c r="B23" s="174"/>
      <c r="C23" s="17"/>
      <c r="D23" s="18"/>
      <c r="E23" s="15"/>
      <c r="F23" s="16" t="str">
        <f t="shared" si="0"/>
        <v xml:space="preserve"> </v>
      </c>
      <c r="G23" s="17"/>
      <c r="H23" s="18"/>
      <c r="I23" s="15"/>
      <c r="J23" s="16" t="str">
        <f t="shared" si="1"/>
        <v xml:space="preserve"> </v>
      </c>
      <c r="K23" s="17"/>
      <c r="L23" s="18"/>
      <c r="M23" s="15"/>
      <c r="N23" s="15" t="str">
        <f t="shared" si="2"/>
        <v/>
      </c>
      <c r="O23" s="17"/>
      <c r="P23" s="18"/>
      <c r="Q23" s="15"/>
      <c r="R23" s="15" t="str">
        <f t="shared" si="3"/>
        <v/>
      </c>
      <c r="S23" s="17"/>
      <c r="T23" s="18"/>
      <c r="U23" s="15"/>
      <c r="V23" s="15" t="str">
        <f t="shared" si="4"/>
        <v/>
      </c>
      <c r="W23" s="17"/>
      <c r="X23" s="18"/>
      <c r="Y23" s="15"/>
      <c r="Z23" s="16" t="str">
        <f t="shared" si="5"/>
        <v xml:space="preserve"> </v>
      </c>
      <c r="AA23" s="136"/>
      <c r="AB23" s="136"/>
      <c r="AC23" s="136"/>
      <c r="AD23" s="136"/>
      <c r="AE23" s="136"/>
      <c r="AF23" s="136"/>
      <c r="AG23" s="136"/>
      <c r="AH23" s="136"/>
      <c r="AI23" s="136"/>
      <c r="AJ23" s="136"/>
      <c r="AK23" s="136"/>
      <c r="AL23" s="136"/>
      <c r="AM23" s="136"/>
      <c r="AN23" s="136"/>
      <c r="AO23" s="136"/>
      <c r="AP23" s="136"/>
      <c r="AQ23" s="136"/>
      <c r="AR23" s="136"/>
      <c r="AS23" s="136"/>
      <c r="AT23" s="136"/>
    </row>
    <row r="24" spans="1:46" ht="18" customHeight="1">
      <c r="A24" s="19" t="s">
        <v>129</v>
      </c>
      <c r="B24" s="174"/>
      <c r="C24" s="17"/>
      <c r="D24" s="18"/>
      <c r="E24" s="15"/>
      <c r="F24" s="16" t="str">
        <f t="shared" si="0"/>
        <v xml:space="preserve"> </v>
      </c>
      <c r="G24" s="17"/>
      <c r="H24" s="18"/>
      <c r="I24" s="15"/>
      <c r="J24" s="16" t="str">
        <f t="shared" si="1"/>
        <v xml:space="preserve"> </v>
      </c>
      <c r="K24" s="17"/>
      <c r="L24" s="18"/>
      <c r="M24" s="15"/>
      <c r="N24" s="15" t="str">
        <f t="shared" si="2"/>
        <v/>
      </c>
      <c r="O24" s="17"/>
      <c r="P24" s="18"/>
      <c r="Q24" s="15"/>
      <c r="R24" s="15" t="str">
        <f t="shared" si="3"/>
        <v/>
      </c>
      <c r="S24" s="17"/>
      <c r="T24" s="18"/>
      <c r="U24" s="15"/>
      <c r="V24" s="15" t="str">
        <f t="shared" si="4"/>
        <v/>
      </c>
      <c r="W24" s="17"/>
      <c r="X24" s="18"/>
      <c r="Y24" s="15"/>
      <c r="Z24" s="16" t="str">
        <f t="shared" si="5"/>
        <v xml:space="preserve"> </v>
      </c>
      <c r="AA24" s="136"/>
      <c r="AB24" s="136"/>
      <c r="AC24" s="136"/>
      <c r="AD24" s="136"/>
      <c r="AE24" s="136"/>
      <c r="AF24" s="136"/>
      <c r="AG24" s="136"/>
      <c r="AH24" s="136"/>
      <c r="AI24" s="136"/>
      <c r="AJ24" s="136"/>
      <c r="AK24" s="136"/>
      <c r="AL24" s="136"/>
      <c r="AM24" s="136"/>
      <c r="AN24" s="136"/>
      <c r="AO24" s="136"/>
      <c r="AP24" s="136"/>
      <c r="AQ24" s="136"/>
      <c r="AR24" s="136"/>
      <c r="AS24" s="136"/>
      <c r="AT24" s="136"/>
    </row>
    <row r="25" spans="1:46" ht="18" customHeight="1">
      <c r="A25" s="12" t="s">
        <v>130</v>
      </c>
      <c r="B25" s="174"/>
      <c r="C25" s="17"/>
      <c r="D25" s="18"/>
      <c r="E25" s="15"/>
      <c r="F25" s="16" t="str">
        <f t="shared" si="0"/>
        <v xml:space="preserve"> </v>
      </c>
      <c r="G25" s="17"/>
      <c r="H25" s="18"/>
      <c r="I25" s="15"/>
      <c r="J25" s="16" t="str">
        <f t="shared" si="1"/>
        <v xml:space="preserve"> </v>
      </c>
      <c r="K25" s="17"/>
      <c r="L25" s="18"/>
      <c r="M25" s="15"/>
      <c r="N25" s="15" t="str">
        <f t="shared" si="2"/>
        <v/>
      </c>
      <c r="O25" s="17"/>
      <c r="P25" s="18"/>
      <c r="Q25" s="15"/>
      <c r="R25" s="15" t="str">
        <f t="shared" si="3"/>
        <v/>
      </c>
      <c r="S25" s="17"/>
      <c r="T25" s="18"/>
      <c r="U25" s="15"/>
      <c r="V25" s="15" t="str">
        <f t="shared" si="4"/>
        <v/>
      </c>
      <c r="W25" s="17"/>
      <c r="X25" s="18"/>
      <c r="Y25" s="15"/>
      <c r="Z25" s="16" t="str">
        <f t="shared" si="5"/>
        <v xml:space="preserve"> </v>
      </c>
      <c r="AA25" s="136"/>
      <c r="AB25" s="136"/>
      <c r="AC25" s="136"/>
      <c r="AD25" s="136"/>
      <c r="AE25" s="136"/>
      <c r="AF25" s="136"/>
      <c r="AG25" s="136"/>
      <c r="AH25" s="136"/>
      <c r="AI25" s="136"/>
      <c r="AJ25" s="136"/>
      <c r="AK25" s="136"/>
      <c r="AL25" s="136"/>
      <c r="AM25" s="136"/>
      <c r="AN25" s="136"/>
      <c r="AO25" s="136"/>
      <c r="AP25" s="136"/>
      <c r="AQ25" s="136"/>
      <c r="AR25" s="136"/>
      <c r="AS25" s="136"/>
      <c r="AT25" s="136"/>
    </row>
    <row r="26" spans="1:46" ht="18" customHeight="1">
      <c r="A26" s="19" t="s">
        <v>131</v>
      </c>
      <c r="B26" s="174"/>
      <c r="C26" s="17"/>
      <c r="D26" s="18"/>
      <c r="E26" s="15"/>
      <c r="F26" s="16" t="str">
        <f t="shared" si="0"/>
        <v xml:space="preserve"> </v>
      </c>
      <c r="G26" s="17"/>
      <c r="H26" s="18"/>
      <c r="I26" s="15"/>
      <c r="J26" s="16" t="str">
        <f t="shared" si="1"/>
        <v xml:space="preserve"> </v>
      </c>
      <c r="K26" s="17"/>
      <c r="L26" s="18"/>
      <c r="M26" s="15"/>
      <c r="N26" s="15" t="str">
        <f t="shared" si="2"/>
        <v/>
      </c>
      <c r="O26" s="17"/>
      <c r="P26" s="18"/>
      <c r="Q26" s="15"/>
      <c r="R26" s="15" t="str">
        <f t="shared" si="3"/>
        <v/>
      </c>
      <c r="S26" s="17"/>
      <c r="T26" s="18"/>
      <c r="U26" s="15"/>
      <c r="V26" s="15" t="str">
        <f t="shared" si="4"/>
        <v/>
      </c>
      <c r="W26" s="17"/>
      <c r="X26" s="18"/>
      <c r="Y26" s="15"/>
      <c r="Z26" s="16" t="str">
        <f t="shared" si="5"/>
        <v xml:space="preserve"> </v>
      </c>
      <c r="AA26" s="136"/>
      <c r="AB26" s="136"/>
      <c r="AC26" s="136"/>
      <c r="AD26" s="136"/>
      <c r="AE26" s="136"/>
      <c r="AF26" s="136"/>
      <c r="AG26" s="136"/>
      <c r="AH26" s="136"/>
      <c r="AI26" s="136"/>
      <c r="AJ26" s="136"/>
      <c r="AK26" s="136"/>
      <c r="AL26" s="136"/>
      <c r="AM26" s="136"/>
      <c r="AN26" s="136"/>
      <c r="AO26" s="136"/>
      <c r="AP26" s="136"/>
      <c r="AQ26" s="136"/>
      <c r="AR26" s="136"/>
      <c r="AS26" s="136"/>
      <c r="AT26" s="136"/>
    </row>
    <row r="27" spans="1:46" ht="18" customHeight="1">
      <c r="A27" s="24" t="s">
        <v>132</v>
      </c>
      <c r="B27" s="25"/>
      <c r="C27" s="26">
        <f t="shared" ref="C27:Z27" si="6">IF(SUM(C15:C26)=0,0,SUM(C15:C26))</f>
        <v>0</v>
      </c>
      <c r="D27" s="73">
        <f t="shared" si="6"/>
        <v>0</v>
      </c>
      <c r="E27" s="27">
        <f t="shared" si="6"/>
        <v>0</v>
      </c>
      <c r="F27" s="27">
        <f t="shared" si="6"/>
        <v>0</v>
      </c>
      <c r="G27" s="28">
        <f t="shared" si="6"/>
        <v>0</v>
      </c>
      <c r="H27" s="29">
        <f t="shared" si="6"/>
        <v>0</v>
      </c>
      <c r="I27" s="28">
        <f t="shared" si="6"/>
        <v>0</v>
      </c>
      <c r="J27" s="28">
        <f t="shared" si="6"/>
        <v>0</v>
      </c>
      <c r="K27" s="26">
        <f t="shared" si="6"/>
        <v>0</v>
      </c>
      <c r="L27" s="30">
        <f t="shared" si="6"/>
        <v>0</v>
      </c>
      <c r="M27" s="26">
        <f t="shared" si="6"/>
        <v>0</v>
      </c>
      <c r="N27" s="26">
        <f t="shared" si="6"/>
        <v>0</v>
      </c>
      <c r="O27" s="31">
        <f t="shared" si="6"/>
        <v>0</v>
      </c>
      <c r="P27" s="30">
        <f t="shared" si="6"/>
        <v>0</v>
      </c>
      <c r="Q27" s="26">
        <f t="shared" si="6"/>
        <v>0</v>
      </c>
      <c r="R27" s="26">
        <f t="shared" si="6"/>
        <v>0</v>
      </c>
      <c r="S27" s="31">
        <f t="shared" si="6"/>
        <v>0</v>
      </c>
      <c r="T27" s="30">
        <f t="shared" si="6"/>
        <v>0</v>
      </c>
      <c r="U27" s="26">
        <f t="shared" si="6"/>
        <v>0</v>
      </c>
      <c r="V27" s="26">
        <f t="shared" si="6"/>
        <v>0</v>
      </c>
      <c r="W27" s="28">
        <f t="shared" si="6"/>
        <v>0</v>
      </c>
      <c r="X27" s="29">
        <f t="shared" si="6"/>
        <v>0</v>
      </c>
      <c r="Y27" s="28">
        <f t="shared" si="6"/>
        <v>0</v>
      </c>
      <c r="Z27" s="28">
        <f t="shared" si="6"/>
        <v>0</v>
      </c>
      <c r="AA27" s="157"/>
      <c r="AB27" s="157"/>
      <c r="AC27" s="157"/>
      <c r="AD27" s="157"/>
      <c r="AE27" s="157"/>
      <c r="AF27" s="157"/>
      <c r="AG27" s="157"/>
      <c r="AH27" s="157"/>
      <c r="AI27" s="157"/>
      <c r="AJ27" s="157"/>
      <c r="AK27" s="157"/>
      <c r="AL27" s="157"/>
      <c r="AM27" s="157"/>
      <c r="AN27" s="157"/>
      <c r="AO27" s="157"/>
      <c r="AP27" s="157"/>
      <c r="AQ27" s="157"/>
      <c r="AR27" s="157"/>
      <c r="AS27" s="157"/>
      <c r="AT27" s="157"/>
    </row>
    <row r="28" spans="1:46" ht="18" customHeight="1">
      <c r="A28" s="24" t="s">
        <v>133</v>
      </c>
      <c r="B28" s="32">
        <f t="shared" ref="B28:F28" si="7">IF(SUM(B15:B26)&gt;0,AVERAGE(B15:B26),0)</f>
        <v>0</v>
      </c>
      <c r="C28" s="32">
        <f t="shared" si="7"/>
        <v>0</v>
      </c>
      <c r="D28" s="32">
        <f t="shared" si="7"/>
        <v>0</v>
      </c>
      <c r="E28" s="32">
        <f t="shared" si="7"/>
        <v>0</v>
      </c>
      <c r="F28" s="32">
        <f t="shared" si="7"/>
        <v>0</v>
      </c>
      <c r="G28" s="33">
        <f t="shared" ref="G28:J28" si="8">IF(G27=0,0,AVERAGE(G15:G26))</f>
        <v>0</v>
      </c>
      <c r="H28" s="33">
        <f t="shared" si="8"/>
        <v>0</v>
      </c>
      <c r="I28" s="33">
        <f t="shared" si="8"/>
        <v>0</v>
      </c>
      <c r="J28" s="33">
        <f t="shared" si="8"/>
        <v>0</v>
      </c>
      <c r="K28" s="32">
        <f t="shared" ref="K28:V28" si="9">IF(SUM(K15:K26)&gt;0,AVERAGE(K15:K26),0)</f>
        <v>0</v>
      </c>
      <c r="L28" s="32">
        <f t="shared" si="9"/>
        <v>0</v>
      </c>
      <c r="M28" s="32">
        <f t="shared" si="9"/>
        <v>0</v>
      </c>
      <c r="N28" s="32">
        <f t="shared" si="9"/>
        <v>0</v>
      </c>
      <c r="O28" s="34">
        <f t="shared" si="9"/>
        <v>0</v>
      </c>
      <c r="P28" s="32">
        <f t="shared" si="9"/>
        <v>0</v>
      </c>
      <c r="Q28" s="32">
        <f t="shared" si="9"/>
        <v>0</v>
      </c>
      <c r="R28" s="32">
        <f t="shared" si="9"/>
        <v>0</v>
      </c>
      <c r="S28" s="34">
        <f t="shared" si="9"/>
        <v>0</v>
      </c>
      <c r="T28" s="32">
        <f t="shared" si="9"/>
        <v>0</v>
      </c>
      <c r="U28" s="32">
        <f t="shared" si="9"/>
        <v>0</v>
      </c>
      <c r="V28" s="32">
        <f t="shared" si="9"/>
        <v>0</v>
      </c>
      <c r="W28" s="33">
        <f t="shared" ref="W28:Z28" si="10">IF(W27=0,0,AVERAGE(W15:W26))</f>
        <v>0</v>
      </c>
      <c r="X28" s="33">
        <f t="shared" si="10"/>
        <v>0</v>
      </c>
      <c r="Y28" s="33">
        <f t="shared" si="10"/>
        <v>0</v>
      </c>
      <c r="Z28" s="33">
        <f t="shared" si="10"/>
        <v>0</v>
      </c>
      <c r="AA28" s="157"/>
      <c r="AB28" s="157"/>
      <c r="AC28" s="157"/>
      <c r="AD28" s="157"/>
      <c r="AE28" s="157"/>
      <c r="AF28" s="157"/>
      <c r="AG28" s="157"/>
      <c r="AH28" s="157"/>
      <c r="AI28" s="157"/>
      <c r="AJ28" s="157"/>
      <c r="AK28" s="157"/>
      <c r="AL28" s="157"/>
      <c r="AM28" s="157"/>
      <c r="AN28" s="157"/>
      <c r="AO28" s="157"/>
      <c r="AP28" s="157"/>
      <c r="AQ28" s="157"/>
      <c r="AR28" s="157"/>
      <c r="AS28" s="157"/>
      <c r="AT28" s="157"/>
    </row>
    <row r="29" spans="1:46" ht="18" customHeight="1">
      <c r="A29" s="165"/>
      <c r="B29" s="165"/>
      <c r="C29" s="157"/>
      <c r="D29" s="166"/>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row>
    <row r="30" spans="1:46" ht="15.75" customHeight="1">
      <c r="A30" s="224" t="s">
        <v>134</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120"/>
      <c r="AK30" s="120"/>
      <c r="AL30" s="120"/>
      <c r="AM30" s="120"/>
      <c r="AN30" s="120"/>
      <c r="AO30" s="120"/>
      <c r="AP30" s="120"/>
      <c r="AQ30" s="120"/>
      <c r="AR30" s="120"/>
      <c r="AS30" s="120"/>
      <c r="AT30" s="120"/>
    </row>
    <row r="31" spans="1:46" ht="15.75" customHeight="1">
      <c r="A31" s="167"/>
      <c r="B31" s="167"/>
      <c r="C31" s="167"/>
      <c r="D31" s="168"/>
      <c r="E31" s="167"/>
      <c r="F31" s="167"/>
      <c r="G31" s="167"/>
      <c r="H31" s="167"/>
      <c r="I31" s="167"/>
      <c r="J31" s="167"/>
      <c r="K31" s="167"/>
      <c r="L31" s="167"/>
      <c r="M31" s="167"/>
      <c r="N31" s="167"/>
      <c r="O31" s="167"/>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row>
    <row r="32" spans="1:46" ht="15.75" customHeight="1">
      <c r="A32" s="167"/>
      <c r="B32" s="167"/>
      <c r="C32" s="167"/>
      <c r="D32" s="168"/>
      <c r="E32" s="167"/>
      <c r="F32" s="167"/>
      <c r="G32" s="167"/>
      <c r="H32" s="167"/>
      <c r="I32" s="167"/>
      <c r="J32" s="167"/>
      <c r="K32" s="167"/>
      <c r="L32" s="167"/>
      <c r="M32" s="167"/>
      <c r="N32" s="167"/>
      <c r="O32" s="167"/>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row>
    <row r="33" spans="1:46" ht="36.75" customHeight="1">
      <c r="A33" s="35" t="s">
        <v>107</v>
      </c>
      <c r="B33" s="36"/>
      <c r="C33" s="232" t="s">
        <v>135</v>
      </c>
      <c r="D33" s="254"/>
      <c r="E33" s="233" t="s">
        <v>136</v>
      </c>
      <c r="F33" s="254"/>
      <c r="G33" s="238" t="s">
        <v>137</v>
      </c>
      <c r="H33" s="254"/>
      <c r="I33" s="232" t="s">
        <v>138</v>
      </c>
      <c r="J33" s="254"/>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row>
    <row r="34" spans="1:46" ht="15.75" customHeight="1">
      <c r="A34" s="35" t="s">
        <v>114</v>
      </c>
      <c r="B34" s="35" t="s">
        <v>115</v>
      </c>
      <c r="C34" s="35" t="s">
        <v>116</v>
      </c>
      <c r="D34" s="37" t="s">
        <v>139</v>
      </c>
      <c r="E34" s="38" t="s">
        <v>116</v>
      </c>
      <c r="F34" s="38" t="s">
        <v>139</v>
      </c>
      <c r="G34" s="75" t="s">
        <v>116</v>
      </c>
      <c r="H34" s="75" t="s">
        <v>139</v>
      </c>
      <c r="I34" s="40" t="s">
        <v>116</v>
      </c>
      <c r="J34" s="35" t="s">
        <v>139</v>
      </c>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row>
    <row r="35" spans="1:46" ht="18" customHeight="1">
      <c r="A35" s="12" t="s">
        <v>120</v>
      </c>
      <c r="B35" s="12"/>
      <c r="C35" s="76"/>
      <c r="D35" s="77"/>
      <c r="E35" s="41"/>
      <c r="F35" s="42"/>
      <c r="G35" s="41"/>
      <c r="H35" s="42"/>
      <c r="I35" s="41"/>
      <c r="J35" s="42"/>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row>
    <row r="36" spans="1:46" ht="18" customHeight="1">
      <c r="A36" s="19" t="s">
        <v>121</v>
      </c>
      <c r="B36" s="19"/>
      <c r="C36" s="78"/>
      <c r="D36" s="79"/>
      <c r="E36" s="41"/>
      <c r="F36" s="42"/>
      <c r="G36" s="15"/>
      <c r="H36" s="18"/>
      <c r="I36" s="15"/>
      <c r="J36" s="18"/>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row>
    <row r="37" spans="1:46" ht="18" customHeight="1">
      <c r="A37" s="19" t="s">
        <v>122</v>
      </c>
      <c r="B37" s="19"/>
      <c r="C37" s="78"/>
      <c r="D37" s="79"/>
      <c r="E37" s="41"/>
      <c r="F37" s="42"/>
      <c r="G37" s="15"/>
      <c r="H37" s="18"/>
      <c r="I37" s="15"/>
      <c r="J37" s="18"/>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row>
    <row r="38" spans="1:46" ht="18" customHeight="1">
      <c r="A38" s="19" t="s">
        <v>123</v>
      </c>
      <c r="B38" s="19"/>
      <c r="C38" s="78"/>
      <c r="D38" s="79"/>
      <c r="E38" s="41"/>
      <c r="F38" s="42"/>
      <c r="G38" s="15"/>
      <c r="H38" s="18"/>
      <c r="I38" s="15"/>
      <c r="J38" s="18"/>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row>
    <row r="39" spans="1:46" ht="18" customHeight="1">
      <c r="A39" s="19" t="s">
        <v>124</v>
      </c>
      <c r="B39" s="19"/>
      <c r="C39" s="78"/>
      <c r="D39" s="79"/>
      <c r="E39" s="41"/>
      <c r="F39" s="42"/>
      <c r="G39" s="15"/>
      <c r="H39" s="18"/>
      <c r="I39" s="15"/>
      <c r="J39" s="18"/>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row>
    <row r="40" spans="1:46" ht="18" customHeight="1">
      <c r="A40" s="19" t="s">
        <v>125</v>
      </c>
      <c r="B40" s="19"/>
      <c r="C40" s="78"/>
      <c r="D40" s="79"/>
      <c r="E40" s="41"/>
      <c r="F40" s="42"/>
      <c r="G40" s="15"/>
      <c r="H40" s="18"/>
      <c r="I40" s="15"/>
      <c r="J40" s="18"/>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row>
    <row r="41" spans="1:46" ht="18" customHeight="1">
      <c r="A41" s="12" t="s">
        <v>126</v>
      </c>
      <c r="B41" s="12"/>
      <c r="C41" s="78"/>
      <c r="D41" s="79"/>
      <c r="E41" s="41"/>
      <c r="F41" s="42"/>
      <c r="G41" s="15"/>
      <c r="H41" s="18"/>
      <c r="I41" s="15"/>
      <c r="J41" s="18"/>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row>
    <row r="42" spans="1:46" ht="18" customHeight="1">
      <c r="A42" s="19" t="s">
        <v>127</v>
      </c>
      <c r="B42" s="19"/>
      <c r="C42" s="78"/>
      <c r="D42" s="79"/>
      <c r="E42" s="41"/>
      <c r="F42" s="42"/>
      <c r="G42" s="15"/>
      <c r="H42" s="18"/>
      <c r="I42" s="15"/>
      <c r="J42" s="18"/>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row>
    <row r="43" spans="1:46" ht="18" customHeight="1">
      <c r="A43" s="12" t="s">
        <v>128</v>
      </c>
      <c r="B43" s="12"/>
      <c r="C43" s="78"/>
      <c r="D43" s="79"/>
      <c r="E43" s="41"/>
      <c r="F43" s="42"/>
      <c r="G43" s="15"/>
      <c r="H43" s="18"/>
      <c r="I43" s="15"/>
      <c r="J43" s="18"/>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row>
    <row r="44" spans="1:46" ht="18" customHeight="1">
      <c r="A44" s="19" t="s">
        <v>129</v>
      </c>
      <c r="B44" s="19"/>
      <c r="C44" s="78"/>
      <c r="D44" s="79"/>
      <c r="E44" s="41"/>
      <c r="F44" s="42"/>
      <c r="G44" s="15"/>
      <c r="H44" s="18"/>
      <c r="I44" s="15"/>
      <c r="J44" s="18"/>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row>
    <row r="45" spans="1:46" ht="18" customHeight="1">
      <c r="A45" s="12" t="s">
        <v>130</v>
      </c>
      <c r="B45" s="12"/>
      <c r="C45" s="78"/>
      <c r="D45" s="79"/>
      <c r="E45" s="41"/>
      <c r="F45" s="42"/>
      <c r="G45" s="15"/>
      <c r="H45" s="18"/>
      <c r="I45" s="15"/>
      <c r="J45" s="18"/>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row>
    <row r="46" spans="1:46" ht="18" customHeight="1">
      <c r="A46" s="19" t="s">
        <v>131</v>
      </c>
      <c r="B46" s="19"/>
      <c r="C46" s="78"/>
      <c r="D46" s="18"/>
      <c r="E46" s="41"/>
      <c r="F46" s="42"/>
      <c r="G46" s="15"/>
      <c r="H46" s="18"/>
      <c r="I46" s="15"/>
      <c r="J46" s="18"/>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row>
    <row r="47" spans="1:46" ht="18" customHeight="1">
      <c r="A47" s="43" t="s">
        <v>132</v>
      </c>
      <c r="B47" s="43"/>
      <c r="C47" s="44">
        <f t="shared" ref="C47:J47" si="11">IF(SUM(C35:C46)=0,0,SUM(C35:C46))</f>
        <v>0</v>
      </c>
      <c r="D47" s="37">
        <f t="shared" si="11"/>
        <v>0</v>
      </c>
      <c r="E47" s="38">
        <f t="shared" si="11"/>
        <v>0</v>
      </c>
      <c r="F47" s="45">
        <f t="shared" si="11"/>
        <v>0</v>
      </c>
      <c r="G47" s="75">
        <f t="shared" si="11"/>
        <v>0</v>
      </c>
      <c r="H47" s="80">
        <f t="shared" si="11"/>
        <v>0</v>
      </c>
      <c r="I47" s="46">
        <f t="shared" si="11"/>
        <v>0</v>
      </c>
      <c r="J47" s="47">
        <f t="shared" si="11"/>
        <v>0</v>
      </c>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1:46" ht="18" customHeight="1">
      <c r="A48" s="43" t="s">
        <v>140</v>
      </c>
      <c r="B48" s="43"/>
      <c r="C48" s="44">
        <f t="shared" ref="C48:J48" si="12">IF(SUM(C35:C46)&gt;0,AVERAGE(C35:C46),0)</f>
        <v>0</v>
      </c>
      <c r="D48" s="44">
        <f t="shared" si="12"/>
        <v>0</v>
      </c>
      <c r="E48" s="44">
        <f t="shared" si="12"/>
        <v>0</v>
      </c>
      <c r="F48" s="44">
        <f t="shared" si="12"/>
        <v>0</v>
      </c>
      <c r="G48" s="44">
        <f t="shared" si="12"/>
        <v>0</v>
      </c>
      <c r="H48" s="44">
        <f t="shared" si="12"/>
        <v>0</v>
      </c>
      <c r="I48" s="44">
        <f t="shared" si="12"/>
        <v>0</v>
      </c>
      <c r="J48" s="44">
        <f t="shared" si="12"/>
        <v>0</v>
      </c>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spans="1:46" ht="18" customHeight="1">
      <c r="A49" s="145"/>
      <c r="B49" s="145"/>
      <c r="C49" s="120"/>
      <c r="D49" s="162"/>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spans="1:46" ht="15.75" customHeight="1">
      <c r="A50" s="224" t="s">
        <v>141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row>
    <row r="51" spans="1:46" ht="15.75" customHeight="1">
      <c r="A51" s="120"/>
      <c r="B51" s="120"/>
      <c r="C51" s="120"/>
      <c r="D51" s="162"/>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spans="1:46" ht="15.75" customHeight="1">
      <c r="A52" s="120"/>
      <c r="B52" s="120"/>
      <c r="C52" s="120"/>
      <c r="D52" s="162"/>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spans="1:46" ht="19.5" customHeight="1">
      <c r="A53" s="48" t="s">
        <v>107</v>
      </c>
      <c r="B53" s="171"/>
      <c r="C53" s="228" t="s">
        <v>108</v>
      </c>
      <c r="D53" s="259"/>
      <c r="E53" s="259"/>
      <c r="F53" s="260"/>
      <c r="G53" s="229" t="s">
        <v>142</v>
      </c>
      <c r="H53" s="259"/>
      <c r="I53" s="259"/>
      <c r="J53" s="260"/>
      <c r="K53" s="228" t="s">
        <v>110</v>
      </c>
      <c r="L53" s="259"/>
      <c r="M53" s="259"/>
      <c r="N53" s="260"/>
      <c r="O53" s="229" t="s">
        <v>143</v>
      </c>
      <c r="P53" s="259"/>
      <c r="Q53" s="259"/>
      <c r="R53" s="260"/>
      <c r="S53" s="228" t="s">
        <v>144</v>
      </c>
      <c r="T53" s="259"/>
      <c r="U53" s="259"/>
      <c r="V53" s="260"/>
      <c r="W53" s="230" t="s">
        <v>145</v>
      </c>
      <c r="X53" s="259"/>
      <c r="Y53" s="259"/>
      <c r="Z53" s="259"/>
      <c r="AA53" s="163"/>
      <c r="AB53" s="163"/>
      <c r="AC53" s="163"/>
      <c r="AD53" s="163"/>
      <c r="AE53" s="163"/>
      <c r="AF53" s="163"/>
      <c r="AG53" s="163"/>
      <c r="AH53" s="163"/>
      <c r="AI53" s="163"/>
      <c r="AJ53" s="163"/>
      <c r="AK53" s="163"/>
      <c r="AL53" s="163"/>
      <c r="AM53" s="163"/>
      <c r="AN53" s="163"/>
      <c r="AO53" s="163"/>
      <c r="AP53" s="163"/>
      <c r="AQ53" s="163"/>
      <c r="AR53" s="163"/>
      <c r="AS53" s="163"/>
      <c r="AT53" s="163"/>
    </row>
    <row r="54" spans="1:46" ht="15.75" customHeight="1">
      <c r="A54" s="49" t="s">
        <v>146</v>
      </c>
      <c r="B54" s="50" t="s">
        <v>115</v>
      </c>
      <c r="C54" s="51" t="s">
        <v>116</v>
      </c>
      <c r="D54" s="52" t="s">
        <v>139</v>
      </c>
      <c r="E54" s="53" t="s">
        <v>118</v>
      </c>
      <c r="F54" s="81" t="s">
        <v>147</v>
      </c>
      <c r="G54" s="54" t="s">
        <v>148</v>
      </c>
      <c r="H54" s="55" t="s">
        <v>149</v>
      </c>
      <c r="I54" s="55" t="s">
        <v>118</v>
      </c>
      <c r="J54" s="55" t="s">
        <v>147</v>
      </c>
      <c r="K54" s="51" t="s">
        <v>116</v>
      </c>
      <c r="L54" s="53" t="s">
        <v>139</v>
      </c>
      <c r="M54" s="53" t="s">
        <v>118</v>
      </c>
      <c r="N54" s="53" t="s">
        <v>147</v>
      </c>
      <c r="O54" s="54" t="s">
        <v>150</v>
      </c>
      <c r="P54" s="55" t="s">
        <v>149</v>
      </c>
      <c r="Q54" s="55" t="s">
        <v>118</v>
      </c>
      <c r="R54" s="55" t="s">
        <v>147</v>
      </c>
      <c r="S54" s="51" t="s">
        <v>116</v>
      </c>
      <c r="T54" s="53" t="s">
        <v>139</v>
      </c>
      <c r="U54" s="53" t="s">
        <v>118</v>
      </c>
      <c r="V54" s="53" t="s">
        <v>147</v>
      </c>
      <c r="W54" s="8" t="s">
        <v>116</v>
      </c>
      <c r="X54" s="10" t="s">
        <v>139</v>
      </c>
      <c r="Y54" s="10" t="s">
        <v>118</v>
      </c>
      <c r="Z54" s="10" t="s">
        <v>147</v>
      </c>
      <c r="AA54" s="163"/>
      <c r="AB54" s="163"/>
      <c r="AC54" s="163"/>
      <c r="AD54" s="163"/>
      <c r="AE54" s="163"/>
      <c r="AF54" s="163"/>
      <c r="AG54" s="163"/>
      <c r="AH54" s="163"/>
      <c r="AI54" s="163"/>
      <c r="AJ54" s="163"/>
      <c r="AK54" s="163"/>
      <c r="AL54" s="163"/>
      <c r="AM54" s="163"/>
      <c r="AN54" s="163"/>
      <c r="AO54" s="163"/>
      <c r="AP54" s="163"/>
      <c r="AQ54" s="163"/>
      <c r="AR54" s="163"/>
      <c r="AS54" s="163"/>
      <c r="AT54" s="163"/>
    </row>
    <row r="55" spans="1:46" ht="18" customHeight="1">
      <c r="A55" s="56" t="s">
        <v>151</v>
      </c>
      <c r="B55" s="57"/>
      <c r="C55" s="58">
        <f t="shared" ref="C55:D55" si="13">+C27</f>
        <v>0</v>
      </c>
      <c r="D55" s="18">
        <f t="shared" si="13"/>
        <v>0</v>
      </c>
      <c r="E55" s="16">
        <f>E27</f>
        <v>0</v>
      </c>
      <c r="F55" s="82">
        <f>E28</f>
        <v>0</v>
      </c>
      <c r="G55" s="58">
        <f>+G27+W27</f>
        <v>0</v>
      </c>
      <c r="H55" s="18">
        <f t="shared" ref="H55:I55" si="14">H27+X27</f>
        <v>0</v>
      </c>
      <c r="I55" s="16">
        <f t="shared" si="14"/>
        <v>0</v>
      </c>
      <c r="J55" s="16">
        <f>AVERAGE(J28,Z28)</f>
        <v>0</v>
      </c>
      <c r="K55" s="58">
        <f>+K27</f>
        <v>0</v>
      </c>
      <c r="L55" s="18">
        <f t="shared" ref="L55:M55" si="15">L27</f>
        <v>0</v>
      </c>
      <c r="M55" s="16">
        <f t="shared" si="15"/>
        <v>0</v>
      </c>
      <c r="N55" s="16">
        <f>N28</f>
        <v>0</v>
      </c>
      <c r="O55" s="58">
        <f>+O27</f>
        <v>0</v>
      </c>
      <c r="P55" s="18">
        <f t="shared" ref="P55:Q55" si="16">P27</f>
        <v>0</v>
      </c>
      <c r="Q55" s="16">
        <f t="shared" si="16"/>
        <v>0</v>
      </c>
      <c r="R55" s="16">
        <f>R28</f>
        <v>0</v>
      </c>
      <c r="S55" s="59">
        <f>+S27</f>
        <v>0</v>
      </c>
      <c r="T55" s="18">
        <f t="shared" ref="T55:U55" si="17">T27</f>
        <v>0</v>
      </c>
      <c r="U55" s="16">
        <f t="shared" si="17"/>
        <v>0</v>
      </c>
      <c r="V55" s="16">
        <f>V28</f>
        <v>0</v>
      </c>
      <c r="W55" s="60" t="s">
        <v>152</v>
      </c>
      <c r="X55" s="61" t="s">
        <v>152</v>
      </c>
      <c r="Y55" s="62" t="s">
        <v>152</v>
      </c>
      <c r="Z55" s="62" t="s">
        <v>152</v>
      </c>
      <c r="AA55" s="163"/>
      <c r="AB55" s="163"/>
      <c r="AC55" s="163"/>
      <c r="AD55" s="163"/>
      <c r="AE55" s="163"/>
      <c r="AF55" s="163"/>
      <c r="AG55" s="163"/>
      <c r="AH55" s="163"/>
      <c r="AI55" s="163"/>
      <c r="AJ55" s="163"/>
      <c r="AK55" s="163"/>
      <c r="AL55" s="163"/>
      <c r="AM55" s="163"/>
      <c r="AN55" s="163"/>
      <c r="AO55" s="163"/>
      <c r="AP55" s="163"/>
      <c r="AQ55" s="163"/>
      <c r="AR55" s="163"/>
      <c r="AS55" s="163"/>
      <c r="AT55" s="163"/>
    </row>
    <row r="56" spans="1:46" ht="18" customHeight="1">
      <c r="A56" s="56" t="s">
        <v>153</v>
      </c>
      <c r="B56" s="57"/>
      <c r="C56" s="58">
        <f t="shared" ref="C56:D56" si="18">C47</f>
        <v>0</v>
      </c>
      <c r="D56" s="18">
        <f t="shared" si="18"/>
        <v>0</v>
      </c>
      <c r="E56" s="63" t="s">
        <v>154</v>
      </c>
      <c r="F56" s="82" t="s">
        <v>155</v>
      </c>
      <c r="G56" s="58">
        <f t="shared" ref="G56:H56" si="19">+E47</f>
        <v>0</v>
      </c>
      <c r="H56" s="18">
        <f t="shared" si="19"/>
        <v>0</v>
      </c>
      <c r="I56" s="16" t="s">
        <v>156</v>
      </c>
      <c r="J56" s="16" t="s">
        <v>155</v>
      </c>
      <c r="K56" s="58">
        <f t="shared" ref="K56:L56" si="20">G47</f>
        <v>0</v>
      </c>
      <c r="L56" s="64">
        <f t="shared" si="20"/>
        <v>0</v>
      </c>
      <c r="M56" s="16" t="s">
        <v>155</v>
      </c>
      <c r="N56" s="16" t="s">
        <v>155</v>
      </c>
      <c r="O56" s="58" t="s">
        <v>152</v>
      </c>
      <c r="P56" s="18" t="s">
        <v>155</v>
      </c>
      <c r="Q56" s="16" t="s">
        <v>155</v>
      </c>
      <c r="R56" s="16" t="s">
        <v>155</v>
      </c>
      <c r="S56" s="59" t="s">
        <v>152</v>
      </c>
      <c r="T56" s="18" t="s">
        <v>155</v>
      </c>
      <c r="U56" s="16" t="s">
        <v>155</v>
      </c>
      <c r="V56" s="16" t="s">
        <v>155</v>
      </c>
      <c r="W56" s="60">
        <f t="shared" ref="W56:X56" si="21">+I47</f>
        <v>0</v>
      </c>
      <c r="X56" s="61">
        <f t="shared" si="21"/>
        <v>0</v>
      </c>
      <c r="Y56" s="62" t="s">
        <v>152</v>
      </c>
      <c r="Z56" s="62" t="s">
        <v>152</v>
      </c>
      <c r="AA56" s="163"/>
      <c r="AB56" s="163"/>
      <c r="AC56" s="163"/>
      <c r="AD56" s="163"/>
      <c r="AE56" s="163"/>
      <c r="AF56" s="163"/>
      <c r="AG56" s="163"/>
      <c r="AH56" s="163"/>
      <c r="AI56" s="163"/>
      <c r="AJ56" s="163"/>
      <c r="AK56" s="163"/>
      <c r="AL56" s="163"/>
      <c r="AM56" s="163"/>
      <c r="AN56" s="163"/>
      <c r="AO56" s="163"/>
      <c r="AP56" s="163"/>
      <c r="AQ56" s="163"/>
      <c r="AR56" s="163"/>
      <c r="AS56" s="163"/>
      <c r="AT56" s="163"/>
    </row>
    <row r="57" spans="1:46" ht="18" customHeight="1">
      <c r="A57" s="56" t="s">
        <v>157</v>
      </c>
      <c r="B57" s="57"/>
      <c r="C57" s="65">
        <f t="shared" ref="C57:E57" si="22">SUM(C55:C56)</f>
        <v>0</v>
      </c>
      <c r="D57" s="66">
        <f t="shared" si="22"/>
        <v>0</v>
      </c>
      <c r="E57" s="67">
        <f t="shared" si="22"/>
        <v>0</v>
      </c>
      <c r="F57" s="83" t="s">
        <v>155</v>
      </c>
      <c r="G57" s="68">
        <f t="shared" ref="G57:I57" si="23">SUM(G55:G56)</f>
        <v>0</v>
      </c>
      <c r="H57" s="69">
        <f t="shared" si="23"/>
        <v>0</v>
      </c>
      <c r="I57" s="70">
        <f t="shared" si="23"/>
        <v>0</v>
      </c>
      <c r="J57" s="70" t="s">
        <v>155</v>
      </c>
      <c r="K57" s="65">
        <f t="shared" ref="K57:M57" si="24">SUM(K55:K56)</f>
        <v>0</v>
      </c>
      <c r="L57" s="66">
        <f t="shared" si="24"/>
        <v>0</v>
      </c>
      <c r="M57" s="67">
        <f t="shared" si="24"/>
        <v>0</v>
      </c>
      <c r="N57" s="67" t="s">
        <v>155</v>
      </c>
      <c r="O57" s="68">
        <f t="shared" ref="O57:Q57" si="25">SUM(O55:O56)</f>
        <v>0</v>
      </c>
      <c r="P57" s="69">
        <f t="shared" si="25"/>
        <v>0</v>
      </c>
      <c r="Q57" s="68">
        <f t="shared" si="25"/>
        <v>0</v>
      </c>
      <c r="R57" s="70" t="s">
        <v>155</v>
      </c>
      <c r="S57" s="71" t="str">
        <f t="shared" ref="S57:U57" si="26">IF(SUM(S55:S56)=0,"",SUM(S55:S56))</f>
        <v/>
      </c>
      <c r="T57" s="72" t="str">
        <f t="shared" si="26"/>
        <v/>
      </c>
      <c r="U57" s="67" t="str">
        <f t="shared" si="26"/>
        <v/>
      </c>
      <c r="V57" s="67" t="s">
        <v>155</v>
      </c>
      <c r="W57" s="26">
        <f t="shared" ref="W57:Z57" si="27">SUM(W55:W56)</f>
        <v>0</v>
      </c>
      <c r="X57" s="73">
        <f t="shared" si="27"/>
        <v>0</v>
      </c>
      <c r="Y57" s="27">
        <f t="shared" si="27"/>
        <v>0</v>
      </c>
      <c r="Z57" s="27">
        <f t="shared" si="27"/>
        <v>0</v>
      </c>
      <c r="AA57" s="163"/>
      <c r="AB57" s="163"/>
      <c r="AC57" s="163"/>
      <c r="AD57" s="163"/>
      <c r="AE57" s="163"/>
      <c r="AF57" s="163"/>
      <c r="AG57" s="163"/>
      <c r="AH57" s="163"/>
      <c r="AI57" s="163"/>
      <c r="AJ57" s="163"/>
      <c r="AK57" s="163"/>
      <c r="AL57" s="163"/>
      <c r="AM57" s="163"/>
      <c r="AN57" s="163"/>
      <c r="AO57" s="163"/>
      <c r="AP57" s="163"/>
      <c r="AQ57" s="163"/>
      <c r="AR57" s="163"/>
      <c r="AS57" s="163"/>
      <c r="AT57" s="163"/>
    </row>
    <row r="58" spans="1:46" ht="18" customHeight="1">
      <c r="A58" s="120" t="s">
        <v>158</v>
      </c>
      <c r="B58" s="120"/>
      <c r="C58" s="120"/>
      <c r="D58" s="162"/>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spans="1:46" ht="18" customHeight="1">
      <c r="A59" s="120"/>
      <c r="B59" s="120"/>
      <c r="C59" s="120"/>
      <c r="D59" s="162"/>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spans="1:46" ht="18" customHeight="1">
      <c r="A60" s="120"/>
      <c r="B60" s="120"/>
      <c r="C60" s="120"/>
      <c r="D60" s="162"/>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spans="1:46" ht="19.5" customHeight="1">
      <c r="A61" s="224" t="s">
        <v>159</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155"/>
      <c r="AC61" s="155"/>
      <c r="AD61" s="155"/>
      <c r="AE61" s="155"/>
      <c r="AF61" s="155"/>
      <c r="AG61" s="155"/>
      <c r="AH61" s="155"/>
      <c r="AI61" s="172"/>
      <c r="AJ61" s="172"/>
      <c r="AK61" s="172"/>
      <c r="AL61" s="172"/>
      <c r="AM61" s="172"/>
      <c r="AN61" s="172"/>
      <c r="AO61" s="172"/>
      <c r="AP61" s="172"/>
      <c r="AQ61" s="172"/>
      <c r="AR61" s="172"/>
      <c r="AS61" s="120"/>
      <c r="AT61" s="120"/>
    </row>
    <row r="62" spans="1:46" ht="19.5" customHeight="1">
      <c r="A62" s="120"/>
      <c r="B62" s="120"/>
      <c r="C62" s="120"/>
      <c r="D62" s="162"/>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row>
    <row r="63" spans="1:46" ht="19.5" customHeight="1">
      <c r="A63" s="120"/>
      <c r="B63" s="120"/>
      <c r="C63" s="120"/>
      <c r="D63" s="162"/>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spans="1:46" ht="19.5" customHeight="1">
      <c r="A64" s="120"/>
      <c r="B64" s="120"/>
      <c r="C64" s="120"/>
      <c r="D64" s="162"/>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spans="1:46" ht="19.5" customHeight="1">
      <c r="A65" s="120"/>
      <c r="B65" s="120"/>
      <c r="C65" s="120"/>
      <c r="D65" s="162"/>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spans="1:46" ht="19.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spans="1:46" ht="19.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spans="1:46" ht="19.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spans="1:46" ht="19.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spans="1:46" ht="19.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spans="1:46" ht="19.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spans="1:46" ht="19.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spans="1:46" ht="19.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spans="1:46" ht="19.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spans="1:46" ht="19.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spans="1:46" ht="19.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spans="1:46" ht="19.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spans="1:46" ht="19.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spans="1:46" ht="19.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spans="1:46" ht="19.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spans="1:46" ht="19.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spans="1:46" ht="19.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spans="1:46" ht="19.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spans="1:46" ht="19.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spans="1:46" ht="19.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spans="1:46" ht="19.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spans="1:46" ht="19.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spans="1:46" ht="19.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spans="1:46" ht="19.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spans="1:46" ht="19.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spans="1:46" ht="19.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spans="1:46" ht="19.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spans="1:46" ht="19.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spans="1:46" ht="19.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spans="1:46" ht="19.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spans="1:46" ht="19.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spans="1:46" ht="19.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spans="1:46" ht="19.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spans="1:46" ht="19.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spans="1:46" ht="19.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spans="1:46" ht="19.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spans="1:46" ht="19.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spans="1:46" ht="19.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spans="1:46" ht="19.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spans="1:46" ht="19.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spans="1:46" ht="19.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spans="1:46" ht="19.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spans="1:46" ht="19.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spans="1:46" ht="19.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spans="1:46" ht="19.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spans="1:46" ht="19.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spans="1:46" ht="19.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spans="1:46" ht="19.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spans="1:46" ht="19.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spans="1:46" ht="19.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spans="1:46" ht="19.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spans="1:46" ht="19.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spans="1:46" ht="19.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spans="1:46" ht="19.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spans="1:46" ht="19.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spans="1:46" ht="19.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spans="1:46" ht="19.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spans="1:46" ht="19.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spans="1:46" ht="19.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spans="1:46" ht="19.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spans="1:46" ht="19.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spans="1:46" ht="19.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spans="1:46" ht="19.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spans="1:46" ht="19.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spans="1:46" ht="19.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spans="1:46" ht="19.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spans="1:46" ht="19.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spans="1:46" ht="19.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spans="1:46" ht="19.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spans="1:46" ht="19.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spans="1:46" ht="19.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spans="1:46" ht="19.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spans="1:46" ht="19.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spans="1:46" ht="19.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spans="1:46" ht="19.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spans="1:46" ht="19.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spans="1:46" ht="19.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spans="1:46" ht="19.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spans="1:46" ht="19.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spans="1:46" ht="19.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spans="1:46" ht="19.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spans="1:46" ht="19.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spans="1:46" ht="19.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spans="1:46" ht="19.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spans="1:46" ht="19.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spans="1:46" ht="19.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spans="1:46" ht="19.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spans="1:46" ht="19.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spans="1:46" ht="19.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spans="1:46" ht="19.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spans="1:46" ht="19.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spans="1:46" ht="19.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spans="1:46" ht="19.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spans="1:46" ht="19.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spans="1:46" ht="19.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spans="1:46" ht="19.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spans="1:46" ht="19.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spans="1:46" ht="19.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spans="1:46" ht="19.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spans="1:46" ht="19.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spans="1:46" ht="19.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spans="1:46" ht="19.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spans="1:46" ht="19.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spans="1:46" ht="19.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spans="1:46" ht="19.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spans="1:46" ht="19.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spans="1:46" ht="19.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spans="1:46" ht="19.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spans="1:46" ht="19.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spans="1:46" ht="19.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spans="1:46" ht="19.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spans="1:46" ht="19.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spans="1:46" ht="19.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spans="1:46" ht="19.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spans="1:46" ht="19.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spans="1:46" ht="19.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spans="1:46" ht="19.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spans="1:46" ht="19.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spans="1:46" ht="19.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spans="1:46" ht="19.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spans="1:46" ht="19.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spans="1:46" ht="19.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spans="1:46" ht="19.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spans="1:46" ht="19.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spans="1:46" ht="19.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spans="1:46" ht="19.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spans="1:46" ht="19.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spans="1:46" ht="19.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spans="1:46" ht="19.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spans="1:46" ht="19.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spans="1:46" ht="19.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spans="1:46" ht="19.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spans="1:46" ht="19.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spans="1:46" ht="19.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spans="1:46" ht="19.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spans="1:46" ht="19.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spans="1:46" ht="19.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spans="1:46" ht="19.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spans="1:46" ht="19.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spans="1:46" ht="19.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spans="1:46" ht="19.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spans="1:46" ht="19.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spans="1:46" ht="19.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spans="1:46" ht="19.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spans="1:46" ht="19.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spans="1:46" ht="19.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spans="1:46" ht="19.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spans="1:46" ht="19.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spans="1:46" ht="19.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spans="1:46" ht="19.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spans="1:46" ht="19.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spans="1:46" ht="19.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spans="1:46" ht="19.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spans="1:46" ht="19.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spans="1:46" ht="19.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spans="1:46" ht="19.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spans="1:46" ht="19.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spans="1:46" ht="19.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spans="1:46" ht="19.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spans="1:46" ht="19.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spans="1:46" ht="19.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spans="1:46" ht="19.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spans="1:46" ht="19.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spans="1:46" ht="19.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spans="1:46" ht="19.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spans="1:46" ht="19.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spans="1:46" ht="19.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spans="1:46" ht="19.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spans="1:46" ht="19.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spans="1:46" ht="19.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spans="1:46" ht="19.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spans="1:46" ht="19.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spans="1:46" ht="19.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spans="1:46" ht="19.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spans="1:46" ht="19.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spans="1:46" ht="19.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spans="1:46" ht="19.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spans="1:46" ht="19.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spans="1:46" ht="19.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spans="1:46" ht="19.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spans="1:46" ht="19.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spans="1:46" ht="19.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spans="1:46" ht="19.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spans="1:46" ht="19.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spans="1:46" ht="19.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spans="1:46" ht="19.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spans="1:46" ht="19.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spans="1:46" ht="19.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spans="1:46" ht="19.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spans="1:46" ht="19.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spans="1:46" ht="19.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spans="1:46" ht="19.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spans="1:46" ht="19.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spans="1:46" ht="19.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spans="1:46" ht="19.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spans="1:46" ht="19.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spans="1:46" ht="15.75" customHeight="1">
      <c r="A262" s="120"/>
      <c r="B262" s="120"/>
      <c r="C262" s="120"/>
      <c r="D262" s="162"/>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spans="1:46" ht="15.75" customHeight="1">
      <c r="A263" s="120"/>
      <c r="B263" s="120"/>
      <c r="C263" s="120"/>
      <c r="D263" s="162"/>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spans="1:46" ht="15.75" customHeight="1">
      <c r="A264" s="120"/>
      <c r="B264" s="120"/>
      <c r="C264" s="120"/>
      <c r="D264" s="162"/>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spans="1:46" ht="15.75" customHeight="1">
      <c r="A265" s="120"/>
      <c r="B265" s="120"/>
      <c r="C265" s="120"/>
      <c r="D265" s="162"/>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spans="1:46" ht="15.75" customHeight="1">
      <c r="A266" s="120"/>
      <c r="B266" s="120"/>
      <c r="C266" s="120"/>
      <c r="D266" s="162"/>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spans="1:46" ht="15.75" customHeight="1">
      <c r="A267" s="120"/>
      <c r="B267" s="120"/>
      <c r="C267" s="120"/>
      <c r="D267" s="162"/>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spans="1:46" ht="15.75" customHeight="1">
      <c r="A268" s="120"/>
      <c r="B268" s="120"/>
      <c r="C268" s="120"/>
      <c r="D268" s="162"/>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spans="1:46" ht="15.75" customHeight="1">
      <c r="A269" s="120"/>
      <c r="B269" s="120"/>
      <c r="C269" s="120"/>
      <c r="D269" s="162"/>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spans="1:46" ht="15.75" customHeight="1">
      <c r="A270" s="120"/>
      <c r="B270" s="120"/>
      <c r="C270" s="120"/>
      <c r="D270" s="162"/>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spans="1:46" ht="15.75" customHeight="1">
      <c r="A271" s="120"/>
      <c r="B271" s="120"/>
      <c r="C271" s="120"/>
      <c r="D271" s="162"/>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spans="1:46" ht="15.75" customHeight="1">
      <c r="A272" s="120"/>
      <c r="B272" s="120"/>
      <c r="C272" s="120"/>
      <c r="D272" s="162"/>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spans="1:46" ht="15.75" customHeight="1">
      <c r="A273" s="120"/>
      <c r="B273" s="120"/>
      <c r="C273" s="120"/>
      <c r="D273" s="162"/>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spans="1:46" ht="15.75" customHeight="1">
      <c r="A274" s="120"/>
      <c r="B274" s="120"/>
      <c r="C274" s="120"/>
      <c r="D274" s="162"/>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spans="1:46" ht="15.75" customHeight="1">
      <c r="A275" s="120"/>
      <c r="B275" s="120"/>
      <c r="C275" s="120"/>
      <c r="D275" s="162"/>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spans="1:46" ht="15.75" customHeight="1">
      <c r="A276" s="120"/>
      <c r="B276" s="120"/>
      <c r="C276" s="120"/>
      <c r="D276" s="162"/>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spans="1:46" ht="15.75" customHeight="1">
      <c r="A277" s="120"/>
      <c r="B277" s="120"/>
      <c r="C277" s="120"/>
      <c r="D277" s="162"/>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spans="1:46" ht="15.75" customHeight="1">
      <c r="A278" s="120"/>
      <c r="B278" s="120"/>
      <c r="C278" s="120"/>
      <c r="D278" s="162"/>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spans="1:46" ht="15.75" customHeight="1">
      <c r="A279" s="120"/>
      <c r="B279" s="120"/>
      <c r="C279" s="120"/>
      <c r="D279" s="162"/>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spans="1:46" ht="15.75" customHeight="1">
      <c r="A280" s="120"/>
      <c r="B280" s="120"/>
      <c r="C280" s="120"/>
      <c r="D280" s="162"/>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spans="1:46" ht="15.75" customHeight="1">
      <c r="A281" s="120"/>
      <c r="B281" s="120"/>
      <c r="C281" s="120"/>
      <c r="D281" s="162"/>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spans="1:46" ht="15.75" customHeight="1">
      <c r="A282" s="120"/>
      <c r="B282" s="120"/>
      <c r="C282" s="120"/>
      <c r="D282" s="162"/>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spans="1:46" ht="15.75" customHeight="1">
      <c r="A283" s="120"/>
      <c r="B283" s="120"/>
      <c r="C283" s="120"/>
      <c r="D283" s="162"/>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spans="1:46" ht="15.75" customHeight="1">
      <c r="A284" s="120"/>
      <c r="B284" s="120"/>
      <c r="C284" s="120"/>
      <c r="D284" s="162"/>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spans="1:46" ht="15.75" customHeight="1">
      <c r="A285" s="120"/>
      <c r="B285" s="120"/>
      <c r="C285" s="120"/>
      <c r="D285" s="162"/>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spans="1:46" ht="15.75" customHeight="1">
      <c r="A286" s="120"/>
      <c r="B286" s="120"/>
      <c r="C286" s="120"/>
      <c r="D286" s="162"/>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spans="1:46" ht="15.75" customHeight="1">
      <c r="A287" s="120"/>
      <c r="B287" s="120"/>
      <c r="C287" s="120"/>
      <c r="D287" s="162"/>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spans="1:46" ht="15.75" customHeight="1">
      <c r="A288" s="120"/>
      <c r="B288" s="120"/>
      <c r="C288" s="120"/>
      <c r="D288" s="162"/>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spans="1:46" ht="15.75" customHeight="1">
      <c r="A289" s="120"/>
      <c r="B289" s="120"/>
      <c r="C289" s="120"/>
      <c r="D289" s="162"/>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spans="1:46" ht="15.75" customHeight="1">
      <c r="A290" s="120"/>
      <c r="B290" s="120"/>
      <c r="C290" s="120"/>
      <c r="D290" s="162"/>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spans="1:46" ht="15.75" customHeight="1">
      <c r="A291" s="120"/>
      <c r="B291" s="120"/>
      <c r="C291" s="120"/>
      <c r="D291" s="162"/>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spans="1:46" ht="15.75" customHeight="1">
      <c r="A292" s="120"/>
      <c r="B292" s="120"/>
      <c r="C292" s="120"/>
      <c r="D292" s="162"/>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spans="1:46" ht="15.75" customHeight="1">
      <c r="A293" s="120"/>
      <c r="B293" s="120"/>
      <c r="C293" s="120"/>
      <c r="D293" s="162"/>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spans="1:46" ht="15.75" customHeight="1">
      <c r="A294" s="120"/>
      <c r="B294" s="120"/>
      <c r="C294" s="120"/>
      <c r="D294" s="162"/>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spans="1:46" ht="15.75" customHeight="1">
      <c r="A295" s="120"/>
      <c r="B295" s="120"/>
      <c r="C295" s="120"/>
      <c r="D295" s="162"/>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spans="1:46" ht="15.75" customHeight="1">
      <c r="A296" s="120"/>
      <c r="B296" s="120"/>
      <c r="C296" s="120"/>
      <c r="D296" s="162"/>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spans="1:46" ht="15.75" customHeight="1">
      <c r="A297" s="120"/>
      <c r="B297" s="120"/>
      <c r="C297" s="120"/>
      <c r="D297" s="162"/>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spans="1:46" ht="15.75" customHeight="1">
      <c r="A298" s="120"/>
      <c r="B298" s="120"/>
      <c r="C298" s="120"/>
      <c r="D298" s="162"/>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spans="1:46" ht="15.75" customHeight="1">
      <c r="A299" s="120"/>
      <c r="B299" s="120"/>
      <c r="C299" s="120"/>
      <c r="D299" s="162"/>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spans="1:46" ht="15.75" customHeight="1">
      <c r="A300" s="120"/>
      <c r="B300" s="120"/>
      <c r="C300" s="120"/>
      <c r="D300" s="162"/>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spans="1:46" ht="15.75" customHeight="1">
      <c r="A301" s="120"/>
      <c r="B301" s="120"/>
      <c r="C301" s="120"/>
      <c r="D301" s="162"/>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spans="1:46" ht="15.75" customHeight="1">
      <c r="A302" s="120"/>
      <c r="B302" s="120"/>
      <c r="C302" s="120"/>
      <c r="D302" s="162"/>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spans="1:46" ht="15.75" customHeight="1">
      <c r="A303" s="120"/>
      <c r="B303" s="120"/>
      <c r="C303" s="120"/>
      <c r="D303" s="162"/>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spans="1:46" ht="15.75" customHeight="1">
      <c r="A304" s="120"/>
      <c r="B304" s="120"/>
      <c r="C304" s="120"/>
      <c r="D304" s="162"/>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spans="1:46" ht="15.75" customHeight="1">
      <c r="A305" s="120"/>
      <c r="B305" s="120"/>
      <c r="C305" s="120"/>
      <c r="D305" s="162"/>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spans="1:46" ht="15.75" customHeight="1">
      <c r="A306" s="120"/>
      <c r="B306" s="120"/>
      <c r="C306" s="120"/>
      <c r="D306" s="162"/>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spans="1:46" ht="15.75" customHeight="1">
      <c r="A307" s="120"/>
      <c r="B307" s="120"/>
      <c r="C307" s="120"/>
      <c r="D307" s="162"/>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spans="1:46" ht="15.75" customHeight="1">
      <c r="A308" s="120"/>
      <c r="B308" s="120"/>
      <c r="C308" s="120"/>
      <c r="D308" s="162"/>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spans="1:46" ht="15.75" customHeight="1">
      <c r="A309" s="120"/>
      <c r="B309" s="120"/>
      <c r="C309" s="120"/>
      <c r="D309" s="162"/>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spans="1:46" ht="15.75" customHeight="1">
      <c r="A310" s="120"/>
      <c r="B310" s="120"/>
      <c r="C310" s="120"/>
      <c r="D310" s="162"/>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spans="1:46" ht="15.75" customHeight="1">
      <c r="A311" s="120"/>
      <c r="B311" s="120"/>
      <c r="C311" s="120"/>
      <c r="D311" s="162"/>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spans="1:46" ht="15.75" customHeight="1">
      <c r="A312" s="120"/>
      <c r="B312" s="120"/>
      <c r="C312" s="120"/>
      <c r="D312" s="162"/>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spans="1:46" ht="15.75" customHeight="1">
      <c r="A313" s="120"/>
      <c r="B313" s="120"/>
      <c r="C313" s="120"/>
      <c r="D313" s="162"/>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spans="1:46" ht="15.75" customHeight="1">
      <c r="A314" s="120"/>
      <c r="B314" s="120"/>
      <c r="C314" s="120"/>
      <c r="D314" s="162"/>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spans="1:46" ht="15.75" customHeight="1">
      <c r="A315" s="120"/>
      <c r="B315" s="120"/>
      <c r="C315" s="120"/>
      <c r="D315" s="162"/>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spans="1:46" ht="15.75" customHeight="1">
      <c r="A316" s="120"/>
      <c r="B316" s="120"/>
      <c r="C316" s="120"/>
      <c r="D316" s="162"/>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spans="1:46" ht="15.75" customHeight="1">
      <c r="A317" s="120"/>
      <c r="B317" s="120"/>
      <c r="C317" s="120"/>
      <c r="D317" s="162"/>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spans="1:46" ht="15.75" customHeight="1">
      <c r="A318" s="120"/>
      <c r="B318" s="120"/>
      <c r="C318" s="120"/>
      <c r="D318" s="162"/>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spans="1:46" ht="15.75" customHeight="1">
      <c r="A319" s="120"/>
      <c r="B319" s="120"/>
      <c r="C319" s="120"/>
      <c r="D319" s="162"/>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spans="1:46" ht="15.75" customHeight="1">
      <c r="A320" s="120"/>
      <c r="B320" s="120"/>
      <c r="C320" s="120"/>
      <c r="D320" s="162"/>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spans="1:46" ht="15.75" customHeight="1">
      <c r="A321" s="120"/>
      <c r="B321" s="120"/>
      <c r="C321" s="120"/>
      <c r="D321" s="162"/>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spans="1:46" ht="15.75" customHeight="1">
      <c r="A322" s="120"/>
      <c r="B322" s="120"/>
      <c r="C322" s="120"/>
      <c r="D322" s="162"/>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spans="1:46" ht="15.75" customHeight="1">
      <c r="A323" s="120"/>
      <c r="B323" s="120"/>
      <c r="C323" s="120"/>
      <c r="D323" s="162"/>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spans="1:46" ht="15.75" customHeight="1">
      <c r="A324" s="120"/>
      <c r="B324" s="120"/>
      <c r="C324" s="120"/>
      <c r="D324" s="162"/>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spans="1:46" ht="15.75" customHeight="1">
      <c r="A325" s="120"/>
      <c r="B325" s="120"/>
      <c r="C325" s="120"/>
      <c r="D325" s="162"/>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spans="1:46" ht="15.75" customHeight="1">
      <c r="A326" s="120"/>
      <c r="B326" s="120"/>
      <c r="C326" s="120"/>
      <c r="D326" s="162"/>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spans="1:46" ht="15.75" customHeight="1">
      <c r="A327" s="120"/>
      <c r="B327" s="120"/>
      <c r="C327" s="120"/>
      <c r="D327" s="162"/>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spans="1:46" ht="15.75" customHeight="1">
      <c r="A328" s="120"/>
      <c r="B328" s="120"/>
      <c r="C328" s="120"/>
      <c r="D328" s="162"/>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spans="1:46" ht="15.75" customHeight="1">
      <c r="A329" s="120"/>
      <c r="B329" s="120"/>
      <c r="C329" s="120"/>
      <c r="D329" s="162"/>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spans="1:46" ht="15.75" customHeight="1">
      <c r="A330" s="120"/>
      <c r="B330" s="120"/>
      <c r="C330" s="120"/>
      <c r="D330" s="162"/>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spans="1:46" ht="15.75" customHeight="1">
      <c r="A331" s="120"/>
      <c r="B331" s="120"/>
      <c r="C331" s="120"/>
      <c r="D331" s="162"/>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spans="1:46" ht="15.75" customHeight="1">
      <c r="A332" s="120"/>
      <c r="B332" s="120"/>
      <c r="C332" s="120"/>
      <c r="D332" s="162"/>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spans="1:46" ht="15.75" customHeight="1">
      <c r="A333" s="120"/>
      <c r="B333" s="120"/>
      <c r="C333" s="120"/>
      <c r="D333" s="162"/>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spans="1:46" ht="15.75" customHeight="1">
      <c r="A334" s="120"/>
      <c r="B334" s="120"/>
      <c r="C334" s="120"/>
      <c r="D334" s="162"/>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spans="1:46" ht="15.75" customHeight="1">
      <c r="A335" s="120"/>
      <c r="B335" s="120"/>
      <c r="C335" s="120"/>
      <c r="D335" s="162"/>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spans="1:46" ht="15.75" customHeight="1">
      <c r="A336" s="120"/>
      <c r="B336" s="120"/>
      <c r="C336" s="120"/>
      <c r="D336" s="162"/>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spans="1:46" ht="15.75" customHeight="1">
      <c r="A337" s="120"/>
      <c r="B337" s="120"/>
      <c r="C337" s="120"/>
      <c r="D337" s="162"/>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spans="1:46" ht="15.75" customHeight="1">
      <c r="A338" s="120"/>
      <c r="B338" s="120"/>
      <c r="C338" s="120"/>
      <c r="D338" s="162"/>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spans="1:46" ht="15.75" customHeight="1">
      <c r="A339" s="120"/>
      <c r="B339" s="120"/>
      <c r="C339" s="120"/>
      <c r="D339" s="162"/>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spans="1:46" ht="15.75" customHeight="1">
      <c r="A340" s="120"/>
      <c r="B340" s="120"/>
      <c r="C340" s="120"/>
      <c r="D340" s="162"/>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spans="1:46" ht="15.75" customHeight="1">
      <c r="A341" s="120"/>
      <c r="B341" s="120"/>
      <c r="C341" s="120"/>
      <c r="D341" s="162"/>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spans="1:46" ht="15.75" customHeight="1">
      <c r="A342" s="120"/>
      <c r="B342" s="120"/>
      <c r="C342" s="120"/>
      <c r="D342" s="162"/>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spans="1:46" ht="15.75" customHeight="1">
      <c r="A343" s="120"/>
      <c r="B343" s="120"/>
      <c r="C343" s="120"/>
      <c r="D343" s="162"/>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spans="1:46" ht="15.75" customHeight="1">
      <c r="A344" s="120"/>
      <c r="B344" s="120"/>
      <c r="C344" s="120"/>
      <c r="D344" s="162"/>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spans="1:46" ht="15.75" customHeight="1">
      <c r="A345" s="120"/>
      <c r="B345" s="120"/>
      <c r="C345" s="120"/>
      <c r="D345" s="162"/>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spans="1:46" ht="15.75" customHeight="1">
      <c r="A346" s="120"/>
      <c r="B346" s="120"/>
      <c r="C346" s="120"/>
      <c r="D346" s="162"/>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spans="1:46" ht="15.75" customHeight="1">
      <c r="A347" s="120"/>
      <c r="B347" s="120"/>
      <c r="C347" s="120"/>
      <c r="D347" s="162"/>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spans="1:46" ht="15.75" customHeight="1">
      <c r="A348" s="120"/>
      <c r="B348" s="120"/>
      <c r="C348" s="120"/>
      <c r="D348" s="162"/>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spans="1:46" ht="15.75" customHeight="1">
      <c r="A349" s="120"/>
      <c r="B349" s="120"/>
      <c r="C349" s="120"/>
      <c r="D349" s="162"/>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spans="1:46" ht="15.75" customHeight="1">
      <c r="A350" s="120"/>
      <c r="B350" s="120"/>
      <c r="C350" s="120"/>
      <c r="D350" s="162"/>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spans="1:46" ht="15.75" customHeight="1">
      <c r="A351" s="120"/>
      <c r="B351" s="120"/>
      <c r="C351" s="120"/>
      <c r="D351" s="162"/>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spans="1:46" ht="15.75" customHeight="1">
      <c r="A352" s="120"/>
      <c r="B352" s="120"/>
      <c r="C352" s="120"/>
      <c r="D352" s="162"/>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spans="1:46" ht="15.75" customHeight="1">
      <c r="A353" s="120"/>
      <c r="B353" s="120"/>
      <c r="C353" s="120"/>
      <c r="D353" s="162"/>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spans="1:46" ht="15.75" customHeight="1">
      <c r="A354" s="120"/>
      <c r="B354" s="120"/>
      <c r="C354" s="120"/>
      <c r="D354" s="162"/>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spans="1:46" ht="15.75" customHeight="1">
      <c r="A355" s="120"/>
      <c r="B355" s="120"/>
      <c r="C355" s="120"/>
      <c r="D355" s="162"/>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spans="1:46" ht="15.75" customHeight="1">
      <c r="A356" s="120"/>
      <c r="B356" s="120"/>
      <c r="C356" s="120"/>
      <c r="D356" s="162"/>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spans="1:46" ht="15.75" customHeight="1">
      <c r="A357" s="120"/>
      <c r="B357" s="120"/>
      <c r="C357" s="120"/>
      <c r="D357" s="162"/>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spans="1:46" ht="15.75" customHeight="1">
      <c r="A358" s="120"/>
      <c r="B358" s="120"/>
      <c r="C358" s="120"/>
      <c r="D358" s="162"/>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spans="1:46" ht="15.75" customHeight="1">
      <c r="A359" s="120"/>
      <c r="B359" s="120"/>
      <c r="C359" s="120"/>
      <c r="D359" s="162"/>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spans="1:46" ht="15.75" customHeight="1">
      <c r="A360" s="120"/>
      <c r="B360" s="120"/>
      <c r="C360" s="120"/>
      <c r="D360" s="162"/>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spans="1:46" ht="15.75" customHeight="1">
      <c r="A361" s="120"/>
      <c r="B361" s="120"/>
      <c r="C361" s="120"/>
      <c r="D361" s="162"/>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spans="1:46" ht="15.75" customHeight="1">
      <c r="A362" s="120"/>
      <c r="B362" s="120"/>
      <c r="C362" s="120"/>
      <c r="D362" s="162"/>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spans="1:46" ht="15.75" customHeight="1">
      <c r="A363" s="120"/>
      <c r="B363" s="120"/>
      <c r="C363" s="120"/>
      <c r="D363" s="162"/>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spans="1:46" ht="15.75" customHeight="1">
      <c r="A364" s="120"/>
      <c r="B364" s="120"/>
      <c r="C364" s="120"/>
      <c r="D364" s="162"/>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spans="1:46" ht="15.75" customHeight="1">
      <c r="A365" s="120"/>
      <c r="B365" s="120"/>
      <c r="C365" s="120"/>
      <c r="D365" s="162"/>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spans="1:46" ht="15.75" customHeight="1">
      <c r="A366" s="120"/>
      <c r="B366" s="120"/>
      <c r="C366" s="120"/>
      <c r="D366" s="162"/>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spans="1:46" ht="15.75" customHeight="1">
      <c r="A367" s="120"/>
      <c r="B367" s="120"/>
      <c r="C367" s="120"/>
      <c r="D367" s="162"/>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spans="1:46" ht="15.75" customHeight="1">
      <c r="A368" s="120"/>
      <c r="B368" s="120"/>
      <c r="C368" s="120"/>
      <c r="D368" s="162"/>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spans="1:46" ht="15.75" customHeight="1">
      <c r="A369" s="120"/>
      <c r="B369" s="120"/>
      <c r="C369" s="120"/>
      <c r="D369" s="162"/>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spans="1:46" ht="15.75" customHeight="1">
      <c r="A370" s="120"/>
      <c r="B370" s="120"/>
      <c r="C370" s="120"/>
      <c r="D370" s="162"/>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spans="1:46" ht="15.75" customHeight="1">
      <c r="A371" s="120"/>
      <c r="B371" s="120"/>
      <c r="C371" s="120"/>
      <c r="D371" s="162"/>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spans="1:46" ht="15.75" customHeight="1">
      <c r="A372" s="120"/>
      <c r="B372" s="120"/>
      <c r="C372" s="120"/>
      <c r="D372" s="162"/>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spans="1:46" ht="15.75" customHeight="1">
      <c r="A373" s="120"/>
      <c r="B373" s="120"/>
      <c r="C373" s="120"/>
      <c r="D373" s="162"/>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spans="1:46" ht="15.75" customHeight="1">
      <c r="A374" s="120"/>
      <c r="B374" s="120"/>
      <c r="C374" s="120"/>
      <c r="D374" s="162"/>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spans="1:46" ht="15.75" customHeight="1">
      <c r="A375" s="120"/>
      <c r="B375" s="120"/>
      <c r="C375" s="120"/>
      <c r="D375" s="162"/>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spans="1:46" ht="15.75" customHeight="1">
      <c r="A376" s="120"/>
      <c r="B376" s="120"/>
      <c r="C376" s="120"/>
      <c r="D376" s="162"/>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spans="1:46" ht="15.75" customHeight="1">
      <c r="A377" s="120"/>
      <c r="B377" s="120"/>
      <c r="C377" s="120"/>
      <c r="D377" s="162"/>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spans="1:46" ht="15.75" customHeight="1">
      <c r="A378" s="120"/>
      <c r="B378" s="120"/>
      <c r="C378" s="120"/>
      <c r="D378" s="162"/>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spans="1:46" ht="15.75" customHeight="1">
      <c r="A379" s="120"/>
      <c r="B379" s="120"/>
      <c r="C379" s="120"/>
      <c r="D379" s="162"/>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spans="1:46" ht="15.75" customHeight="1">
      <c r="A380" s="120"/>
      <c r="B380" s="120"/>
      <c r="C380" s="120"/>
      <c r="D380" s="162"/>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spans="1:46" ht="15.75" customHeight="1">
      <c r="A381" s="120"/>
      <c r="B381" s="120"/>
      <c r="C381" s="120"/>
      <c r="D381" s="162"/>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spans="1:46" ht="15.75" customHeight="1">
      <c r="A382" s="120"/>
      <c r="B382" s="120"/>
      <c r="C382" s="120"/>
      <c r="D382" s="162"/>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spans="1:46" ht="15.75" customHeight="1">
      <c r="A383" s="120"/>
      <c r="B383" s="120"/>
      <c r="C383" s="120"/>
      <c r="D383" s="162"/>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spans="1:46" ht="15.75" customHeight="1">
      <c r="A384" s="120"/>
      <c r="B384" s="120"/>
      <c r="C384" s="120"/>
      <c r="D384" s="162"/>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spans="1:46" ht="15.75" customHeight="1">
      <c r="A385" s="120"/>
      <c r="B385" s="120"/>
      <c r="C385" s="120"/>
      <c r="D385" s="162"/>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spans="1:46" ht="15.75" customHeight="1">
      <c r="A386" s="120"/>
      <c r="B386" s="120"/>
      <c r="C386" s="120"/>
      <c r="D386" s="162"/>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spans="1:46" ht="15.75" customHeight="1">
      <c r="A387" s="120"/>
      <c r="B387" s="120"/>
      <c r="C387" s="120"/>
      <c r="D387" s="162"/>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spans="1:46" ht="15.75" customHeight="1">
      <c r="A388" s="120"/>
      <c r="B388" s="120"/>
      <c r="C388" s="120"/>
      <c r="D388" s="162"/>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spans="1:46" ht="15.75" customHeight="1">
      <c r="A389" s="120"/>
      <c r="B389" s="120"/>
      <c r="C389" s="120"/>
      <c r="D389" s="162"/>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spans="1:46" ht="15.75" customHeight="1">
      <c r="A390" s="120"/>
      <c r="B390" s="120"/>
      <c r="C390" s="120"/>
      <c r="D390" s="162"/>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spans="1:46" ht="15.75" customHeight="1">
      <c r="A391" s="120"/>
      <c r="B391" s="120"/>
      <c r="C391" s="120"/>
      <c r="D391" s="162"/>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spans="1:46" ht="15.75" customHeight="1">
      <c r="A392" s="120"/>
      <c r="B392" s="120"/>
      <c r="C392" s="120"/>
      <c r="D392" s="162"/>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spans="1:46" ht="15.75" customHeight="1">
      <c r="A393" s="120"/>
      <c r="B393" s="120"/>
      <c r="C393" s="120"/>
      <c r="D393" s="162"/>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spans="1:46" ht="15.75" customHeight="1">
      <c r="A394" s="120"/>
      <c r="B394" s="120"/>
      <c r="C394" s="120"/>
      <c r="D394" s="162"/>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spans="1:46" ht="15.75" customHeight="1">
      <c r="A395" s="120"/>
      <c r="B395" s="120"/>
      <c r="C395" s="120"/>
      <c r="D395" s="162"/>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spans="1:46" ht="15.75" customHeight="1">
      <c r="A396" s="120"/>
      <c r="B396" s="120"/>
      <c r="C396" s="120"/>
      <c r="D396" s="162"/>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spans="1:46" ht="15.75" customHeight="1">
      <c r="A397" s="120"/>
      <c r="B397" s="120"/>
      <c r="C397" s="120"/>
      <c r="D397" s="162"/>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spans="1:46" ht="15.75" customHeight="1">
      <c r="A398" s="120"/>
      <c r="B398" s="120"/>
      <c r="C398" s="120"/>
      <c r="D398" s="162"/>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spans="1:46" ht="15.75" customHeight="1">
      <c r="A399" s="120"/>
      <c r="B399" s="120"/>
      <c r="C399" s="120"/>
      <c r="D399" s="162"/>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spans="1:46" ht="15.75" customHeight="1">
      <c r="A400" s="120"/>
      <c r="B400" s="120"/>
      <c r="C400" s="120"/>
      <c r="D400" s="162"/>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spans="1:46" ht="15.75" customHeight="1">
      <c r="A401" s="120"/>
      <c r="B401" s="120"/>
      <c r="C401" s="120"/>
      <c r="D401" s="162"/>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spans="1:46" ht="15.75" customHeight="1">
      <c r="A402" s="120"/>
      <c r="B402" s="120"/>
      <c r="C402" s="120"/>
      <c r="D402" s="162"/>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spans="1:46" ht="15.75" customHeight="1">
      <c r="A403" s="120"/>
      <c r="B403" s="120"/>
      <c r="C403" s="120"/>
      <c r="D403" s="162"/>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spans="1:46" ht="15.75" customHeight="1">
      <c r="A404" s="120"/>
      <c r="B404" s="120"/>
      <c r="C404" s="120"/>
      <c r="D404" s="162"/>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spans="1:46" ht="15.75" customHeight="1">
      <c r="A405" s="120"/>
      <c r="B405" s="120"/>
      <c r="C405" s="120"/>
      <c r="D405" s="162"/>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spans="1:46" ht="15.75" customHeight="1">
      <c r="A406" s="120"/>
      <c r="B406" s="120"/>
      <c r="C406" s="120"/>
      <c r="D406" s="162"/>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spans="1:46" ht="15.75" customHeight="1">
      <c r="A407" s="120"/>
      <c r="B407" s="120"/>
      <c r="C407" s="120"/>
      <c r="D407" s="162"/>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spans="1:46" ht="15.75" customHeight="1">
      <c r="A408" s="120"/>
      <c r="B408" s="120"/>
      <c r="C408" s="120"/>
      <c r="D408" s="162"/>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spans="1:46" ht="15.75" customHeight="1">
      <c r="A409" s="120"/>
      <c r="B409" s="120"/>
      <c r="C409" s="120"/>
      <c r="D409" s="162"/>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spans="1:46" ht="15.75" customHeight="1">
      <c r="A410" s="120"/>
      <c r="B410" s="120"/>
      <c r="C410" s="120"/>
      <c r="D410" s="162"/>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spans="1:46" ht="15.75" customHeight="1">
      <c r="A411" s="120"/>
      <c r="B411" s="120"/>
      <c r="C411" s="120"/>
      <c r="D411" s="162"/>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spans="1:46" ht="15.75" customHeight="1">
      <c r="A412" s="120"/>
      <c r="B412" s="120"/>
      <c r="C412" s="120"/>
      <c r="D412" s="162"/>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spans="1:46" ht="15.75" customHeight="1">
      <c r="A413" s="120"/>
      <c r="B413" s="120"/>
      <c r="C413" s="120"/>
      <c r="D413" s="162"/>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spans="1:46" ht="15.75" customHeight="1">
      <c r="A414" s="120"/>
      <c r="B414" s="120"/>
      <c r="C414" s="120"/>
      <c r="D414" s="162"/>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spans="1:46" ht="15.75" customHeight="1">
      <c r="A415" s="120"/>
      <c r="B415" s="120"/>
      <c r="C415" s="120"/>
      <c r="D415" s="162"/>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spans="1:46" ht="15.75" customHeight="1">
      <c r="A416" s="120"/>
      <c r="B416" s="120"/>
      <c r="C416" s="120"/>
      <c r="D416" s="162"/>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spans="1:46" ht="15.75" customHeight="1">
      <c r="A417" s="120"/>
      <c r="B417" s="120"/>
      <c r="C417" s="120"/>
      <c r="D417" s="162"/>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spans="1:46" ht="15.75" customHeight="1">
      <c r="A418" s="120"/>
      <c r="B418" s="120"/>
      <c r="C418" s="120"/>
      <c r="D418" s="162"/>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spans="1:46" ht="15.75" customHeight="1">
      <c r="A419" s="120"/>
      <c r="B419" s="120"/>
      <c r="C419" s="120"/>
      <c r="D419" s="162"/>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spans="1:46" ht="15.75" customHeight="1">
      <c r="A420" s="120"/>
      <c r="B420" s="120"/>
      <c r="C420" s="120"/>
      <c r="D420" s="162"/>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spans="1:46" ht="15.75" customHeight="1">
      <c r="A421" s="120"/>
      <c r="B421" s="120"/>
      <c r="C421" s="120"/>
      <c r="D421" s="162"/>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spans="1:46" ht="15.75" customHeight="1">
      <c r="A422" s="120"/>
      <c r="B422" s="120"/>
      <c r="C422" s="120"/>
      <c r="D422" s="162"/>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spans="1:46" ht="15.75" customHeight="1">
      <c r="A423" s="120"/>
      <c r="B423" s="120"/>
      <c r="C423" s="120"/>
      <c r="D423" s="162"/>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spans="1:46" ht="15.75" customHeight="1">
      <c r="A424" s="120"/>
      <c r="B424" s="120"/>
      <c r="C424" s="120"/>
      <c r="D424" s="162"/>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spans="1:46" ht="15.75" customHeight="1">
      <c r="A425" s="120"/>
      <c r="B425" s="120"/>
      <c r="C425" s="120"/>
      <c r="D425" s="162"/>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spans="1:46" ht="15.75" customHeight="1">
      <c r="A426" s="120"/>
      <c r="B426" s="120"/>
      <c r="C426" s="120"/>
      <c r="D426" s="162"/>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spans="1:46" ht="15.75" customHeight="1">
      <c r="A427" s="120"/>
      <c r="B427" s="120"/>
      <c r="C427" s="120"/>
      <c r="D427" s="162"/>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spans="1:46" ht="15.75" customHeight="1">
      <c r="A428" s="120"/>
      <c r="B428" s="120"/>
      <c r="C428" s="120"/>
      <c r="D428" s="162"/>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spans="1:46" ht="15.75" customHeight="1">
      <c r="A429" s="120"/>
      <c r="B429" s="120"/>
      <c r="C429" s="120"/>
      <c r="D429" s="162"/>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spans="1:46" ht="15.75" customHeight="1">
      <c r="A430" s="120"/>
      <c r="B430" s="120"/>
      <c r="C430" s="120"/>
      <c r="D430" s="162"/>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spans="1:46" ht="15.75" customHeight="1">
      <c r="A431" s="120"/>
      <c r="B431" s="120"/>
      <c r="C431" s="120"/>
      <c r="D431" s="162"/>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spans="1:46" ht="15.75" customHeight="1">
      <c r="A432" s="120"/>
      <c r="B432" s="120"/>
      <c r="C432" s="120"/>
      <c r="D432" s="162"/>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spans="1:46" ht="15.75" customHeight="1">
      <c r="A433" s="120"/>
      <c r="B433" s="120"/>
      <c r="C433" s="120"/>
      <c r="D433" s="162"/>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spans="1:46" ht="15.75" customHeight="1">
      <c r="A434" s="120"/>
      <c r="B434" s="120"/>
      <c r="C434" s="120"/>
      <c r="D434" s="162"/>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spans="1:46" ht="15.75" customHeight="1">
      <c r="A435" s="120"/>
      <c r="B435" s="120"/>
      <c r="C435" s="120"/>
      <c r="D435" s="162"/>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spans="1:46" ht="15.75" customHeight="1">
      <c r="A436" s="120"/>
      <c r="B436" s="120"/>
      <c r="C436" s="120"/>
      <c r="D436" s="162"/>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spans="1:46" ht="15.75" customHeight="1">
      <c r="A437" s="120"/>
      <c r="B437" s="120"/>
      <c r="C437" s="120"/>
      <c r="D437" s="162"/>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spans="1:46" ht="15.75" customHeight="1">
      <c r="A438" s="120"/>
      <c r="B438" s="120"/>
      <c r="C438" s="120"/>
      <c r="D438" s="162"/>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spans="1:46" ht="15.75" customHeight="1">
      <c r="A439" s="120"/>
      <c r="B439" s="120"/>
      <c r="C439" s="120"/>
      <c r="D439" s="162"/>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spans="1:46" ht="15.75" customHeight="1">
      <c r="A440" s="120"/>
      <c r="B440" s="120"/>
      <c r="C440" s="120"/>
      <c r="D440" s="162"/>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spans="1:46" ht="15.75" customHeight="1">
      <c r="A441" s="120"/>
      <c r="B441" s="120"/>
      <c r="C441" s="120"/>
      <c r="D441" s="162"/>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spans="1:46" ht="15.75" customHeight="1">
      <c r="A442" s="120"/>
      <c r="B442" s="120"/>
      <c r="C442" s="120"/>
      <c r="D442" s="162"/>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spans="1:46" ht="15.75" customHeight="1">
      <c r="A443" s="120"/>
      <c r="B443" s="120"/>
      <c r="C443" s="120"/>
      <c r="D443" s="162"/>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spans="1:46" ht="15.75" customHeight="1">
      <c r="A444" s="120"/>
      <c r="B444" s="120"/>
      <c r="C444" s="120"/>
      <c r="D444" s="162"/>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spans="1:46" ht="15.75" customHeight="1">
      <c r="A445" s="120"/>
      <c r="B445" s="120"/>
      <c r="C445" s="120"/>
      <c r="D445" s="162"/>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spans="1:46" ht="15.75" customHeight="1">
      <c r="A446" s="120"/>
      <c r="B446" s="120"/>
      <c r="C446" s="120"/>
      <c r="D446" s="162"/>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spans="1:46" ht="15.75" customHeight="1">
      <c r="A447" s="120"/>
      <c r="B447" s="120"/>
      <c r="C447" s="120"/>
      <c r="D447" s="162"/>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spans="1:46" ht="15.75" customHeight="1">
      <c r="A448" s="120"/>
      <c r="B448" s="120"/>
      <c r="C448" s="120"/>
      <c r="D448" s="162"/>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spans="1:46" ht="15.75" customHeight="1">
      <c r="A449" s="120"/>
      <c r="B449" s="120"/>
      <c r="C449" s="120"/>
      <c r="D449" s="162"/>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spans="1:46" ht="15.75" customHeight="1">
      <c r="A450" s="120"/>
      <c r="B450" s="120"/>
      <c r="C450" s="120"/>
      <c r="D450" s="162"/>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spans="1:46" ht="15.75" customHeight="1">
      <c r="A451" s="120"/>
      <c r="B451" s="120"/>
      <c r="C451" s="120"/>
      <c r="D451" s="162"/>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spans="1:46" ht="15.75" customHeight="1">
      <c r="A452" s="120"/>
      <c r="B452" s="120"/>
      <c r="C452" s="120"/>
      <c r="D452" s="162"/>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spans="1:46" ht="15.75" customHeight="1">
      <c r="A453" s="120"/>
      <c r="B453" s="120"/>
      <c r="C453" s="120"/>
      <c r="D453" s="162"/>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spans="1:46" ht="15.75" customHeight="1">
      <c r="A454" s="120"/>
      <c r="B454" s="120"/>
      <c r="C454" s="120"/>
      <c r="D454" s="162"/>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spans="1:46" ht="15.75" customHeight="1">
      <c r="A455" s="120"/>
      <c r="B455" s="120"/>
      <c r="C455" s="120"/>
      <c r="D455" s="162"/>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spans="1:46" ht="15.75" customHeight="1">
      <c r="A456" s="120"/>
      <c r="B456" s="120"/>
      <c r="C456" s="120"/>
      <c r="D456" s="162"/>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spans="1:46" ht="15.75" customHeight="1">
      <c r="A457" s="120"/>
      <c r="B457" s="120"/>
      <c r="C457" s="120"/>
      <c r="D457" s="162"/>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spans="1:46" ht="15.75" customHeight="1">
      <c r="A458" s="120"/>
      <c r="B458" s="120"/>
      <c r="C458" s="120"/>
      <c r="D458" s="162"/>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spans="1:46" ht="15.75" customHeight="1">
      <c r="A459" s="120"/>
      <c r="B459" s="120"/>
      <c r="C459" s="120"/>
      <c r="D459" s="162"/>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spans="1:46" ht="15.75" customHeight="1">
      <c r="A460" s="120"/>
      <c r="B460" s="120"/>
      <c r="C460" s="120"/>
      <c r="D460" s="162"/>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spans="1:46" ht="15.75" customHeight="1">
      <c r="A461" s="120"/>
      <c r="B461" s="120"/>
      <c r="C461" s="120"/>
      <c r="D461" s="162"/>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spans="1:46" ht="15.75" customHeight="1">
      <c r="A462" s="120"/>
      <c r="B462" s="120"/>
      <c r="C462" s="120"/>
      <c r="D462" s="162"/>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spans="1:46" ht="15.75" customHeight="1">
      <c r="A463" s="120"/>
      <c r="B463" s="120"/>
      <c r="C463" s="120"/>
      <c r="D463" s="162"/>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spans="1:46" ht="15.75" customHeight="1">
      <c r="A464" s="120"/>
      <c r="B464" s="120"/>
      <c r="C464" s="120"/>
      <c r="D464" s="162"/>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spans="1:46" ht="15.75" customHeight="1">
      <c r="A465" s="120"/>
      <c r="B465" s="120"/>
      <c r="C465" s="120"/>
      <c r="D465" s="162"/>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spans="1:46" ht="15.75" customHeight="1">
      <c r="A466" s="120"/>
      <c r="B466" s="120"/>
      <c r="C466" s="120"/>
      <c r="D466" s="162"/>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spans="1:46" ht="15.75" customHeight="1">
      <c r="A467" s="120"/>
      <c r="B467" s="120"/>
      <c r="C467" s="120"/>
      <c r="D467" s="162"/>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spans="1:46" ht="15.75" customHeight="1">
      <c r="A468" s="120"/>
      <c r="B468" s="120"/>
      <c r="C468" s="120"/>
      <c r="D468" s="162"/>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spans="1:46" ht="15.75" customHeight="1">
      <c r="A469" s="120"/>
      <c r="B469" s="120"/>
      <c r="C469" s="120"/>
      <c r="D469" s="162"/>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spans="1:46" ht="15.75" customHeight="1">
      <c r="A470" s="120"/>
      <c r="B470" s="120"/>
      <c r="C470" s="120"/>
      <c r="D470" s="162"/>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spans="1:46" ht="15.75" customHeight="1">
      <c r="A471" s="120"/>
      <c r="B471" s="120"/>
      <c r="C471" s="120"/>
      <c r="D471" s="162"/>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spans="1:46" ht="15.75" customHeight="1">
      <c r="A472" s="120"/>
      <c r="B472" s="120"/>
      <c r="C472" s="120"/>
      <c r="D472" s="162"/>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spans="1:46" ht="15.75" customHeight="1">
      <c r="A473" s="120"/>
      <c r="B473" s="120"/>
      <c r="C473" s="120"/>
      <c r="D473" s="162"/>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spans="1:46" ht="15.75" customHeight="1">
      <c r="A474" s="120"/>
      <c r="B474" s="120"/>
      <c r="C474" s="120"/>
      <c r="D474" s="162"/>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spans="1:46" ht="15.75" customHeight="1">
      <c r="A475" s="120"/>
      <c r="B475" s="120"/>
      <c r="C475" s="120"/>
      <c r="D475" s="162"/>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spans="1:46" ht="15.75" customHeight="1">
      <c r="A476" s="120"/>
      <c r="B476" s="120"/>
      <c r="C476" s="120"/>
      <c r="D476" s="162"/>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spans="1:46" ht="15.75" customHeight="1">
      <c r="A477" s="120"/>
      <c r="B477" s="120"/>
      <c r="C477" s="120"/>
      <c r="D477" s="162"/>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spans="1:46" ht="15.75" customHeight="1">
      <c r="A478" s="120"/>
      <c r="B478" s="120"/>
      <c r="C478" s="120"/>
      <c r="D478" s="162"/>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spans="1:46" ht="15.75" customHeight="1">
      <c r="A479" s="120"/>
      <c r="B479" s="120"/>
      <c r="C479" s="120"/>
      <c r="D479" s="162"/>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spans="1:46" ht="15.75" customHeight="1">
      <c r="A480" s="120"/>
      <c r="B480" s="120"/>
      <c r="C480" s="120"/>
      <c r="D480" s="162"/>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spans="1:46" ht="15.75" customHeight="1">
      <c r="A481" s="120"/>
      <c r="B481" s="120"/>
      <c r="C481" s="120"/>
      <c r="D481" s="162"/>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spans="1:46" ht="15.75" customHeight="1">
      <c r="A482" s="120"/>
      <c r="B482" s="120"/>
      <c r="C482" s="120"/>
      <c r="D482" s="162"/>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spans="1:46" ht="15.75" customHeight="1">
      <c r="A483" s="120"/>
      <c r="B483" s="120"/>
      <c r="C483" s="120"/>
      <c r="D483" s="162"/>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spans="1:46" ht="15.75" customHeight="1">
      <c r="A484" s="120"/>
      <c r="B484" s="120"/>
      <c r="C484" s="120"/>
      <c r="D484" s="162"/>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spans="1:46" ht="15.75" customHeight="1">
      <c r="A485" s="120"/>
      <c r="B485" s="120"/>
      <c r="C485" s="120"/>
      <c r="D485" s="162"/>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spans="1:46" ht="15.75" customHeight="1">
      <c r="A486" s="120"/>
      <c r="B486" s="120"/>
      <c r="C486" s="120"/>
      <c r="D486" s="162"/>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spans="1:46" ht="15.75" customHeight="1">
      <c r="A487" s="120"/>
      <c r="B487" s="120"/>
      <c r="C487" s="120"/>
      <c r="D487" s="162"/>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spans="1:46" ht="15.75" customHeight="1">
      <c r="A488" s="120"/>
      <c r="B488" s="120"/>
      <c r="C488" s="120"/>
      <c r="D488" s="162"/>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spans="1:46" ht="15.75" customHeight="1">
      <c r="A489" s="120"/>
      <c r="B489" s="120"/>
      <c r="C489" s="120"/>
      <c r="D489" s="162"/>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spans="1:46" ht="15.75" customHeight="1">
      <c r="A490" s="120"/>
      <c r="B490" s="120"/>
      <c r="C490" s="120"/>
      <c r="D490" s="162"/>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spans="1:46" ht="15.75" customHeight="1">
      <c r="A491" s="120"/>
      <c r="B491" s="120"/>
      <c r="C491" s="120"/>
      <c r="D491" s="162"/>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spans="1:46" ht="15.75" customHeight="1">
      <c r="A492" s="120"/>
      <c r="B492" s="120"/>
      <c r="C492" s="120"/>
      <c r="D492" s="162"/>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spans="1:46" ht="15.75" customHeight="1">
      <c r="A493" s="120"/>
      <c r="B493" s="120"/>
      <c r="C493" s="120"/>
      <c r="D493" s="162"/>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spans="1:46" ht="15.75" customHeight="1">
      <c r="A494" s="120"/>
      <c r="B494" s="120"/>
      <c r="C494" s="120"/>
      <c r="D494" s="162"/>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spans="1:46" ht="15.75" customHeight="1">
      <c r="A495" s="120"/>
      <c r="B495" s="120"/>
      <c r="C495" s="120"/>
      <c r="D495" s="162"/>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spans="1:46" ht="15.75" customHeight="1">
      <c r="A496" s="120"/>
      <c r="B496" s="120"/>
      <c r="C496" s="120"/>
      <c r="D496" s="162"/>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spans="1:46" ht="15.75" customHeight="1">
      <c r="A497" s="120"/>
      <c r="B497" s="120"/>
      <c r="C497" s="120"/>
      <c r="D497" s="162"/>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spans="1:46" ht="15.75" customHeight="1">
      <c r="A498" s="120"/>
      <c r="B498" s="120"/>
      <c r="C498" s="120"/>
      <c r="D498" s="162"/>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spans="1:46" ht="15.75" customHeight="1">
      <c r="A499" s="120"/>
      <c r="B499" s="120"/>
      <c r="C499" s="120"/>
      <c r="D499" s="162"/>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spans="1:46" ht="15.75" customHeight="1">
      <c r="A500" s="120"/>
      <c r="B500" s="120"/>
      <c r="C500" s="120"/>
      <c r="D500" s="162"/>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spans="1:46" ht="15.75" customHeight="1">
      <c r="A501" s="120"/>
      <c r="B501" s="120"/>
      <c r="C501" s="120"/>
      <c r="D501" s="162"/>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spans="1:46" ht="15.75" customHeight="1">
      <c r="A502" s="120"/>
      <c r="B502" s="120"/>
      <c r="C502" s="120"/>
      <c r="D502" s="162"/>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spans="1:46" ht="15.75" customHeight="1">
      <c r="A503" s="120"/>
      <c r="B503" s="120"/>
      <c r="C503" s="120"/>
      <c r="D503" s="162"/>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spans="1:46" ht="15.75" customHeight="1">
      <c r="A504" s="120"/>
      <c r="B504" s="120"/>
      <c r="C504" s="120"/>
      <c r="D504" s="162"/>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spans="1:46" ht="15.75" customHeight="1">
      <c r="A505" s="120"/>
      <c r="B505" s="120"/>
      <c r="C505" s="120"/>
      <c r="D505" s="162"/>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spans="1:46" ht="15.75" customHeight="1">
      <c r="A506" s="120"/>
      <c r="B506" s="120"/>
      <c r="C506" s="120"/>
      <c r="D506" s="162"/>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spans="1:46" ht="15.75" customHeight="1">
      <c r="A507" s="120"/>
      <c r="B507" s="120"/>
      <c r="C507" s="120"/>
      <c r="D507" s="162"/>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spans="1:46" ht="15.75" customHeight="1">
      <c r="A508" s="120"/>
      <c r="B508" s="120"/>
      <c r="C508" s="120"/>
      <c r="D508" s="162"/>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spans="1:46" ht="15.75" customHeight="1">
      <c r="A509" s="120"/>
      <c r="B509" s="120"/>
      <c r="C509" s="120"/>
      <c r="D509" s="162"/>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spans="1:46" ht="15.75" customHeight="1">
      <c r="A510" s="120"/>
      <c r="B510" s="120"/>
      <c r="C510" s="120"/>
      <c r="D510" s="162"/>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spans="1:46" ht="15.75" customHeight="1">
      <c r="A511" s="120"/>
      <c r="B511" s="120"/>
      <c r="C511" s="120"/>
      <c r="D511" s="162"/>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spans="1:46" ht="15.75" customHeight="1">
      <c r="A512" s="120"/>
      <c r="B512" s="120"/>
      <c r="C512" s="120"/>
      <c r="D512" s="162"/>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spans="1:46" ht="15.75" customHeight="1">
      <c r="A513" s="120"/>
      <c r="B513" s="120"/>
      <c r="C513" s="120"/>
      <c r="D513" s="162"/>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spans="1:46" ht="15.75" customHeight="1">
      <c r="A514" s="120"/>
      <c r="B514" s="120"/>
      <c r="C514" s="120"/>
      <c r="D514" s="162"/>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spans="1:46" ht="15.75" customHeight="1">
      <c r="A515" s="120"/>
      <c r="B515" s="120"/>
      <c r="C515" s="120"/>
      <c r="D515" s="162"/>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spans="1:46" ht="15.75" customHeight="1">
      <c r="A516" s="120"/>
      <c r="B516" s="120"/>
      <c r="C516" s="120"/>
      <c r="D516" s="162"/>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spans="1:46" ht="15.75" customHeight="1">
      <c r="A517" s="120"/>
      <c r="B517" s="120"/>
      <c r="C517" s="120"/>
      <c r="D517" s="162"/>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spans="1:46" ht="15.75" customHeight="1">
      <c r="A518" s="120"/>
      <c r="B518" s="120"/>
      <c r="C518" s="120"/>
      <c r="D518" s="162"/>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spans="1:46" ht="15.75" customHeight="1">
      <c r="A519" s="120"/>
      <c r="B519" s="120"/>
      <c r="C519" s="120"/>
      <c r="D519" s="162"/>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spans="1:46" ht="15.75" customHeight="1">
      <c r="A520" s="120"/>
      <c r="B520" s="120"/>
      <c r="C520" s="120"/>
      <c r="D520" s="162"/>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spans="1:46" ht="15.75" customHeight="1">
      <c r="A521" s="120"/>
      <c r="B521" s="120"/>
      <c r="C521" s="120"/>
      <c r="D521" s="162"/>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spans="1:46" ht="15.75" customHeight="1">
      <c r="A522" s="120"/>
      <c r="B522" s="120"/>
      <c r="C522" s="120"/>
      <c r="D522" s="162"/>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spans="1:46" ht="15.75" customHeight="1">
      <c r="A523" s="120"/>
      <c r="B523" s="120"/>
      <c r="C523" s="120"/>
      <c r="D523" s="162"/>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spans="1:46" ht="15.75" customHeight="1">
      <c r="A524" s="120"/>
      <c r="B524" s="120"/>
      <c r="C524" s="120"/>
      <c r="D524" s="162"/>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spans="1:46" ht="15.75" customHeight="1">
      <c r="A525" s="120"/>
      <c r="B525" s="120"/>
      <c r="C525" s="120"/>
      <c r="D525" s="162"/>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spans="1:46" ht="15.75" customHeight="1">
      <c r="A526" s="120"/>
      <c r="B526" s="120"/>
      <c r="C526" s="120"/>
      <c r="D526" s="162"/>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spans="1:46" ht="15.75" customHeight="1">
      <c r="A527" s="120"/>
      <c r="B527" s="120"/>
      <c r="C527" s="120"/>
      <c r="D527" s="162"/>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spans="1:46" ht="15.75" customHeight="1">
      <c r="A528" s="120"/>
      <c r="B528" s="120"/>
      <c r="C528" s="120"/>
      <c r="D528" s="162"/>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spans="1:46" ht="15.75" customHeight="1">
      <c r="A529" s="120"/>
      <c r="B529" s="120"/>
      <c r="C529" s="120"/>
      <c r="D529" s="162"/>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spans="1:46" ht="15.75" customHeight="1">
      <c r="A530" s="120"/>
      <c r="B530" s="120"/>
      <c r="C530" s="120"/>
      <c r="D530" s="162"/>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spans="1:46" ht="15.75" customHeight="1">
      <c r="A531" s="120"/>
      <c r="B531" s="120"/>
      <c r="C531" s="120"/>
      <c r="D531" s="162"/>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spans="1:46" ht="15.75" customHeight="1">
      <c r="A532" s="120"/>
      <c r="B532" s="120"/>
      <c r="C532" s="120"/>
      <c r="D532" s="162"/>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spans="1:46" ht="15.75" customHeight="1">
      <c r="A533" s="120"/>
      <c r="B533" s="120"/>
      <c r="C533" s="120"/>
      <c r="D533" s="162"/>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spans="1:46" ht="15.75" customHeight="1">
      <c r="A534" s="120"/>
      <c r="B534" s="120"/>
      <c r="C534" s="120"/>
      <c r="D534" s="162"/>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spans="1:46" ht="15.75" customHeight="1">
      <c r="A535" s="120"/>
      <c r="B535" s="120"/>
      <c r="C535" s="120"/>
      <c r="D535" s="162"/>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spans="1:46" ht="15.75" customHeight="1">
      <c r="A536" s="120"/>
      <c r="B536" s="120"/>
      <c r="C536" s="120"/>
      <c r="D536" s="162"/>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spans="1:46" ht="15.75" customHeight="1">
      <c r="A537" s="120"/>
      <c r="B537" s="120"/>
      <c r="C537" s="120"/>
      <c r="D537" s="162"/>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spans="1:46" ht="15.75" customHeight="1">
      <c r="A538" s="120"/>
      <c r="B538" s="120"/>
      <c r="C538" s="120"/>
      <c r="D538" s="162"/>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spans="1:46" ht="15.75" customHeight="1">
      <c r="A539" s="120"/>
      <c r="B539" s="120"/>
      <c r="C539" s="120"/>
      <c r="D539" s="162"/>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spans="1:46" ht="15.75" customHeight="1">
      <c r="A540" s="120"/>
      <c r="B540" s="120"/>
      <c r="C540" s="120"/>
      <c r="D540" s="162"/>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spans="1:46" ht="15.75" customHeight="1">
      <c r="A541" s="120"/>
      <c r="B541" s="120"/>
      <c r="C541" s="120"/>
      <c r="D541" s="162"/>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spans="1:46" ht="15.75" customHeight="1">
      <c r="A542" s="120"/>
      <c r="B542" s="120"/>
      <c r="C542" s="120"/>
      <c r="D542" s="162"/>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spans="1:46" ht="15.75" customHeight="1">
      <c r="A543" s="120"/>
      <c r="B543" s="120"/>
      <c r="C543" s="120"/>
      <c r="D543" s="162"/>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spans="1:46" ht="15.75" customHeight="1">
      <c r="A544" s="120"/>
      <c r="B544" s="120"/>
      <c r="C544" s="120"/>
      <c r="D544" s="162"/>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spans="1:46" ht="15.75" customHeight="1">
      <c r="A545" s="120"/>
      <c r="B545" s="120"/>
      <c r="C545" s="120"/>
      <c r="D545" s="162"/>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spans="1:46" ht="15.75" customHeight="1">
      <c r="A546" s="120"/>
      <c r="B546" s="120"/>
      <c r="C546" s="120"/>
      <c r="D546" s="162"/>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spans="1:46" ht="15.75" customHeight="1">
      <c r="A547" s="120"/>
      <c r="B547" s="120"/>
      <c r="C547" s="120"/>
      <c r="D547" s="162"/>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spans="1:46" ht="15.75" customHeight="1">
      <c r="A548" s="120"/>
      <c r="B548" s="120"/>
      <c r="C548" s="120"/>
      <c r="D548" s="162"/>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spans="1:46" ht="15.75" customHeight="1">
      <c r="A549" s="120"/>
      <c r="B549" s="120"/>
      <c r="C549" s="120"/>
      <c r="D549" s="162"/>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spans="1:46" ht="15.75" customHeight="1">
      <c r="A550" s="120"/>
      <c r="B550" s="120"/>
      <c r="C550" s="120"/>
      <c r="D550" s="162"/>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spans="1:46" ht="15.75" customHeight="1">
      <c r="A551" s="120"/>
      <c r="B551" s="120"/>
      <c r="C551" s="120"/>
      <c r="D551" s="162"/>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spans="1:46" ht="15.75" customHeight="1">
      <c r="A552" s="120"/>
      <c r="B552" s="120"/>
      <c r="C552" s="120"/>
      <c r="D552" s="162"/>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spans="1:46" ht="15.75" customHeight="1">
      <c r="A553" s="120"/>
      <c r="B553" s="120"/>
      <c r="C553" s="120"/>
      <c r="D553" s="162"/>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spans="1:46" ht="15.75" customHeight="1">
      <c r="A554" s="120"/>
      <c r="B554" s="120"/>
      <c r="C554" s="120"/>
      <c r="D554" s="162"/>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spans="1:46" ht="15.75" customHeight="1">
      <c r="A555" s="120"/>
      <c r="B555" s="120"/>
      <c r="C555" s="120"/>
      <c r="D555" s="162"/>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spans="1:46" ht="15.75" customHeight="1">
      <c r="A556" s="120"/>
      <c r="B556" s="120"/>
      <c r="C556" s="120"/>
      <c r="D556" s="162"/>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spans="1:46" ht="15.75" customHeight="1">
      <c r="A557" s="120"/>
      <c r="B557" s="120"/>
      <c r="C557" s="120"/>
      <c r="D557" s="162"/>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spans="1:46" ht="15.75" customHeight="1">
      <c r="A558" s="120"/>
      <c r="B558" s="120"/>
      <c r="C558" s="120"/>
      <c r="D558" s="162"/>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spans="1:46" ht="15.75" customHeight="1">
      <c r="A559" s="120"/>
      <c r="B559" s="120"/>
      <c r="C559" s="120"/>
      <c r="D559" s="162"/>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spans="1:46" ht="15.75" customHeight="1">
      <c r="A560" s="120"/>
      <c r="B560" s="120"/>
      <c r="C560" s="120"/>
      <c r="D560" s="162"/>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spans="1:46" ht="15.75" customHeight="1">
      <c r="A561" s="120"/>
      <c r="B561" s="120"/>
      <c r="C561" s="120"/>
      <c r="D561" s="162"/>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spans="1:46" ht="15.75" customHeight="1">
      <c r="A562" s="120"/>
      <c r="B562" s="120"/>
      <c r="C562" s="120"/>
      <c r="D562" s="162"/>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spans="1:46" ht="15.75" customHeight="1">
      <c r="A563" s="120"/>
      <c r="B563" s="120"/>
      <c r="C563" s="120"/>
      <c r="D563" s="162"/>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spans="1:46" ht="15.75" customHeight="1">
      <c r="A564" s="120"/>
      <c r="B564" s="120"/>
      <c r="C564" s="120"/>
      <c r="D564" s="162"/>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spans="1:46" ht="15.75" customHeight="1">
      <c r="A565" s="120"/>
      <c r="B565" s="120"/>
      <c r="C565" s="120"/>
      <c r="D565" s="162"/>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spans="1:46" ht="15.75" customHeight="1">
      <c r="A566" s="120"/>
      <c r="B566" s="120"/>
      <c r="C566" s="120"/>
      <c r="D566" s="162"/>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spans="1:46" ht="15.75" customHeight="1">
      <c r="A567" s="120"/>
      <c r="B567" s="120"/>
      <c r="C567" s="120"/>
      <c r="D567" s="162"/>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spans="1:46" ht="15.75" customHeight="1">
      <c r="A568" s="120"/>
      <c r="B568" s="120"/>
      <c r="C568" s="120"/>
      <c r="D568" s="162"/>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spans="1:46" ht="15.75" customHeight="1">
      <c r="A569" s="120"/>
      <c r="B569" s="120"/>
      <c r="C569" s="120"/>
      <c r="D569" s="162"/>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spans="1:46" ht="15.75" customHeight="1">
      <c r="A570" s="120"/>
      <c r="B570" s="120"/>
      <c r="C570" s="120"/>
      <c r="D570" s="162"/>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spans="1:46" ht="15.75" customHeight="1">
      <c r="A571" s="120"/>
      <c r="B571" s="120"/>
      <c r="C571" s="120"/>
      <c r="D571" s="162"/>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spans="1:46" ht="15.75" customHeight="1">
      <c r="A572" s="120"/>
      <c r="B572" s="120"/>
      <c r="C572" s="120"/>
      <c r="D572" s="162"/>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spans="1:46" ht="15.75" customHeight="1">
      <c r="A573" s="120"/>
      <c r="B573" s="120"/>
      <c r="C573" s="120"/>
      <c r="D573" s="162"/>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spans="1:46" ht="15.75" customHeight="1">
      <c r="A574" s="120"/>
      <c r="B574" s="120"/>
      <c r="C574" s="120"/>
      <c r="D574" s="162"/>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spans="1:46" ht="15.75" customHeight="1">
      <c r="A575" s="120"/>
      <c r="B575" s="120"/>
      <c r="C575" s="120"/>
      <c r="D575" s="162"/>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spans="1:46" ht="15.75" customHeight="1">
      <c r="A576" s="120"/>
      <c r="B576" s="120"/>
      <c r="C576" s="120"/>
      <c r="D576" s="162"/>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spans="1:46" ht="15.75" customHeight="1">
      <c r="A577" s="120"/>
      <c r="B577" s="120"/>
      <c r="C577" s="120"/>
      <c r="D577" s="162"/>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spans="1:46" ht="15.75" customHeight="1">
      <c r="A578" s="120"/>
      <c r="B578" s="120"/>
      <c r="C578" s="120"/>
      <c r="D578" s="162"/>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spans="1:46" ht="15.75" customHeight="1">
      <c r="A579" s="120"/>
      <c r="B579" s="120"/>
      <c r="C579" s="120"/>
      <c r="D579" s="162"/>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spans="1:46" ht="15.75" customHeight="1">
      <c r="A580" s="120"/>
      <c r="B580" s="120"/>
      <c r="C580" s="120"/>
      <c r="D580" s="162"/>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spans="1:46" ht="15.75" customHeight="1">
      <c r="A581" s="120"/>
      <c r="B581" s="120"/>
      <c r="C581" s="120"/>
      <c r="D581" s="162"/>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spans="1:46" ht="15.75" customHeight="1">
      <c r="A582" s="120"/>
      <c r="B582" s="120"/>
      <c r="C582" s="120"/>
      <c r="D582" s="162"/>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spans="1:46" ht="15.75" customHeight="1">
      <c r="A583" s="120"/>
      <c r="B583" s="120"/>
      <c r="C583" s="120"/>
      <c r="D583" s="162"/>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spans="1:46" ht="15.75" customHeight="1">
      <c r="A584" s="120"/>
      <c r="B584" s="120"/>
      <c r="C584" s="120"/>
      <c r="D584" s="162"/>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spans="1:46" ht="15.75" customHeight="1">
      <c r="A585" s="120"/>
      <c r="B585" s="120"/>
      <c r="C585" s="120"/>
      <c r="D585" s="162"/>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spans="1:46" ht="15.75" customHeight="1">
      <c r="A586" s="120"/>
      <c r="B586" s="120"/>
      <c r="C586" s="120"/>
      <c r="D586" s="162"/>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spans="1:46" ht="15.75" customHeight="1">
      <c r="A587" s="120"/>
      <c r="B587" s="120"/>
      <c r="C587" s="120"/>
      <c r="D587" s="162"/>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spans="1:46" ht="15.75" customHeight="1">
      <c r="A588" s="120"/>
      <c r="B588" s="120"/>
      <c r="C588" s="120"/>
      <c r="D588" s="162"/>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spans="1:46" ht="15.75" customHeight="1">
      <c r="A589" s="120"/>
      <c r="B589" s="120"/>
      <c r="C589" s="120"/>
      <c r="D589" s="162"/>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spans="1:46" ht="15.75" customHeight="1">
      <c r="A590" s="120"/>
      <c r="B590" s="120"/>
      <c r="C590" s="120"/>
      <c r="D590" s="162"/>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spans="1:46" ht="15.75" customHeight="1">
      <c r="A591" s="120"/>
      <c r="B591" s="120"/>
      <c r="C591" s="120"/>
      <c r="D591" s="162"/>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spans="1:46" ht="15.75" customHeight="1">
      <c r="A592" s="120"/>
      <c r="B592" s="120"/>
      <c r="C592" s="120"/>
      <c r="D592" s="162"/>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spans="1:46" ht="15.75" customHeight="1">
      <c r="A593" s="120"/>
      <c r="B593" s="120"/>
      <c r="C593" s="120"/>
      <c r="D593" s="162"/>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spans="1:46" ht="15.75" customHeight="1">
      <c r="A594" s="120"/>
      <c r="B594" s="120"/>
      <c r="C594" s="120"/>
      <c r="D594" s="162"/>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spans="1:46" ht="15.75" customHeight="1">
      <c r="A595" s="120"/>
      <c r="B595" s="120"/>
      <c r="C595" s="120"/>
      <c r="D595" s="162"/>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spans="1:46" ht="15.75" customHeight="1">
      <c r="A596" s="120"/>
      <c r="B596" s="120"/>
      <c r="C596" s="120"/>
      <c r="D596" s="162"/>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spans="1:46" ht="15.75" customHeight="1">
      <c r="A597" s="120"/>
      <c r="B597" s="120"/>
      <c r="C597" s="120"/>
      <c r="D597" s="162"/>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spans="1:46" ht="15.75" customHeight="1">
      <c r="A598" s="120"/>
      <c r="B598" s="120"/>
      <c r="C598" s="120"/>
      <c r="D598" s="162"/>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spans="1:46" ht="15.75" customHeight="1">
      <c r="A599" s="120"/>
      <c r="B599" s="120"/>
      <c r="C599" s="120"/>
      <c r="D599" s="162"/>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spans="1:46" ht="15.75" customHeight="1">
      <c r="A600" s="120"/>
      <c r="B600" s="120"/>
      <c r="C600" s="120"/>
      <c r="D600" s="162"/>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spans="1:46" ht="15.75" customHeight="1">
      <c r="A601" s="120"/>
      <c r="B601" s="120"/>
      <c r="C601" s="120"/>
      <c r="D601" s="162"/>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spans="1:46" ht="15.75" customHeight="1">
      <c r="A602" s="120"/>
      <c r="B602" s="120"/>
      <c r="C602" s="120"/>
      <c r="D602" s="162"/>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spans="1:46" ht="15.75" customHeight="1">
      <c r="A603" s="120"/>
      <c r="B603" s="120"/>
      <c r="C603" s="120"/>
      <c r="D603" s="162"/>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spans="1:46" ht="15.75" customHeight="1">
      <c r="A604" s="120"/>
      <c r="B604" s="120"/>
      <c r="C604" s="120"/>
      <c r="D604" s="162"/>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spans="1:46" ht="15.75" customHeight="1">
      <c r="A605" s="120"/>
      <c r="B605" s="120"/>
      <c r="C605" s="120"/>
      <c r="D605" s="162"/>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spans="1:46" ht="15.75" customHeight="1">
      <c r="A606" s="120"/>
      <c r="B606" s="120"/>
      <c r="C606" s="120"/>
      <c r="D606" s="162"/>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spans="1:46" ht="15.75" customHeight="1">
      <c r="A607" s="120"/>
      <c r="B607" s="120"/>
      <c r="C607" s="120"/>
      <c r="D607" s="162"/>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spans="1:46" ht="15.75" customHeight="1">
      <c r="A608" s="120"/>
      <c r="B608" s="120"/>
      <c r="C608" s="120"/>
      <c r="D608" s="162"/>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spans="1:46" ht="15.75" customHeight="1">
      <c r="A609" s="120"/>
      <c r="B609" s="120"/>
      <c r="C609" s="120"/>
      <c r="D609" s="162"/>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spans="1:46" ht="15.75" customHeight="1">
      <c r="A610" s="120"/>
      <c r="B610" s="120"/>
      <c r="C610" s="120"/>
      <c r="D610" s="162"/>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spans="1:46" ht="15.75" customHeight="1">
      <c r="A611" s="120"/>
      <c r="B611" s="120"/>
      <c r="C611" s="120"/>
      <c r="D611" s="162"/>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spans="1:46" ht="15.75" customHeight="1">
      <c r="A612" s="120"/>
      <c r="B612" s="120"/>
      <c r="C612" s="120"/>
      <c r="D612" s="162"/>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spans="1:46" ht="15.75" customHeight="1">
      <c r="A613" s="120"/>
      <c r="B613" s="120"/>
      <c r="C613" s="120"/>
      <c r="D613" s="162"/>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spans="1:46" ht="15.75" customHeight="1">
      <c r="A614" s="120"/>
      <c r="B614" s="120"/>
      <c r="C614" s="120"/>
      <c r="D614" s="162"/>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spans="1:46" ht="15.75" customHeight="1">
      <c r="A615" s="120"/>
      <c r="B615" s="120"/>
      <c r="C615" s="120"/>
      <c r="D615" s="162"/>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spans="1:46" ht="15.75" customHeight="1">
      <c r="A616" s="120"/>
      <c r="B616" s="120"/>
      <c r="C616" s="120"/>
      <c r="D616" s="162"/>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spans="1:46" ht="15.75" customHeight="1">
      <c r="A617" s="120"/>
      <c r="B617" s="120"/>
      <c r="C617" s="120"/>
      <c r="D617" s="162"/>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spans="1:46" ht="15.75" customHeight="1">
      <c r="A618" s="120"/>
      <c r="B618" s="120"/>
      <c r="C618" s="120"/>
      <c r="D618" s="162"/>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spans="1:46" ht="15.75" customHeight="1">
      <c r="A619" s="120"/>
      <c r="B619" s="120"/>
      <c r="C619" s="120"/>
      <c r="D619" s="162"/>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spans="1:46" ht="15.75" customHeight="1">
      <c r="A620" s="120"/>
      <c r="B620" s="120"/>
      <c r="C620" s="120"/>
      <c r="D620" s="162"/>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spans="1:46" ht="15.75" customHeight="1">
      <c r="A621" s="120"/>
      <c r="B621" s="120"/>
      <c r="C621" s="120"/>
      <c r="D621" s="162"/>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spans="1:46" ht="15.75" customHeight="1">
      <c r="A622" s="120"/>
      <c r="B622" s="120"/>
      <c r="C622" s="120"/>
      <c r="D622" s="162"/>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spans="1:46" ht="15.75" customHeight="1">
      <c r="A623" s="120"/>
      <c r="B623" s="120"/>
      <c r="C623" s="120"/>
      <c r="D623" s="162"/>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spans="1:46" ht="15.75" customHeight="1">
      <c r="A624" s="120"/>
      <c r="B624" s="120"/>
      <c r="C624" s="120"/>
      <c r="D624" s="162"/>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spans="1:46" ht="15.75" customHeight="1">
      <c r="A625" s="120"/>
      <c r="B625" s="120"/>
      <c r="C625" s="120"/>
      <c r="D625" s="162"/>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spans="1:46" ht="15.75" customHeight="1">
      <c r="A626" s="120"/>
      <c r="B626" s="120"/>
      <c r="C626" s="120"/>
      <c r="D626" s="162"/>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spans="1:46" ht="15.75" customHeight="1">
      <c r="A627" s="120"/>
      <c r="B627" s="120"/>
      <c r="C627" s="120"/>
      <c r="D627" s="162"/>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spans="1:46" ht="15.75" customHeight="1">
      <c r="A628" s="120"/>
      <c r="B628" s="120"/>
      <c r="C628" s="120"/>
      <c r="D628" s="162"/>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spans="1:46" ht="15.75" customHeight="1">
      <c r="A629" s="120"/>
      <c r="B629" s="120"/>
      <c r="C629" s="120"/>
      <c r="D629" s="162"/>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spans="1:46" ht="15.75" customHeight="1">
      <c r="A630" s="120"/>
      <c r="B630" s="120"/>
      <c r="C630" s="120"/>
      <c r="D630" s="162"/>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spans="1:46" ht="15.75" customHeight="1">
      <c r="A631" s="120"/>
      <c r="B631" s="120"/>
      <c r="C631" s="120"/>
      <c r="D631" s="162"/>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spans="1:46" ht="15.75" customHeight="1">
      <c r="A632" s="120"/>
      <c r="B632" s="120"/>
      <c r="C632" s="120"/>
      <c r="D632" s="162"/>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spans="1:46" ht="15.75" customHeight="1">
      <c r="A633" s="120"/>
      <c r="B633" s="120"/>
      <c r="C633" s="120"/>
      <c r="D633" s="162"/>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spans="1:46" ht="15.75" customHeight="1">
      <c r="A634" s="120"/>
      <c r="B634" s="120"/>
      <c r="C634" s="120"/>
      <c r="D634" s="162"/>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spans="1:46" ht="15.75" customHeight="1">
      <c r="A635" s="120"/>
      <c r="B635" s="120"/>
      <c r="C635" s="120"/>
      <c r="D635" s="162"/>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spans="1:46" ht="15.75" customHeight="1">
      <c r="A636" s="120"/>
      <c r="B636" s="120"/>
      <c r="C636" s="120"/>
      <c r="D636" s="162"/>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spans="1:46" ht="15.75" customHeight="1">
      <c r="A637" s="120"/>
      <c r="B637" s="120"/>
      <c r="C637" s="120"/>
      <c r="D637" s="162"/>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spans="1:46" ht="15.75" customHeight="1">
      <c r="A638" s="120"/>
      <c r="B638" s="120"/>
      <c r="C638" s="120"/>
      <c r="D638" s="162"/>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spans="1:46" ht="15.75" customHeight="1">
      <c r="A639" s="120"/>
      <c r="B639" s="120"/>
      <c r="C639" s="120"/>
      <c r="D639" s="162"/>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spans="1:46" ht="15.75" customHeight="1">
      <c r="A640" s="120"/>
      <c r="B640" s="120"/>
      <c r="C640" s="120"/>
      <c r="D640" s="162"/>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spans="1:46" ht="15.75" customHeight="1">
      <c r="A641" s="120"/>
      <c r="B641" s="120"/>
      <c r="C641" s="120"/>
      <c r="D641" s="162"/>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spans="1:46" ht="15.75" customHeight="1">
      <c r="A642" s="120"/>
      <c r="B642" s="120"/>
      <c r="C642" s="120"/>
      <c r="D642" s="162"/>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spans="1:46" ht="15.75" customHeight="1">
      <c r="A643" s="120"/>
      <c r="B643" s="120"/>
      <c r="C643" s="120"/>
      <c r="D643" s="162"/>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spans="1:46" ht="15.75" customHeight="1">
      <c r="A644" s="120"/>
      <c r="B644" s="120"/>
      <c r="C644" s="120"/>
      <c r="D644" s="162"/>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spans="1:46" ht="15.75" customHeight="1">
      <c r="A645" s="120"/>
      <c r="B645" s="120"/>
      <c r="C645" s="120"/>
      <c r="D645" s="162"/>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spans="1:46" ht="15.75" customHeight="1">
      <c r="A646" s="120"/>
      <c r="B646" s="120"/>
      <c r="C646" s="120"/>
      <c r="D646" s="162"/>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spans="1:46" ht="15.75" customHeight="1">
      <c r="A647" s="120"/>
      <c r="B647" s="120"/>
      <c r="C647" s="120"/>
      <c r="D647" s="162"/>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spans="1:46" ht="15.75" customHeight="1">
      <c r="A648" s="120"/>
      <c r="B648" s="120"/>
      <c r="C648" s="120"/>
      <c r="D648" s="162"/>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spans="1:46" ht="15.75" customHeight="1">
      <c r="A649" s="120"/>
      <c r="B649" s="120"/>
      <c r="C649" s="120"/>
      <c r="D649" s="162"/>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spans="1:46" ht="15.75" customHeight="1">
      <c r="A650" s="120"/>
      <c r="B650" s="120"/>
      <c r="C650" s="120"/>
      <c r="D650" s="162"/>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spans="1:46" ht="15.75" customHeight="1">
      <c r="A651" s="120"/>
      <c r="B651" s="120"/>
      <c r="C651" s="120"/>
      <c r="D651" s="162"/>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spans="1:46" ht="15.75" customHeight="1">
      <c r="A652" s="120"/>
      <c r="B652" s="120"/>
      <c r="C652" s="120"/>
      <c r="D652" s="162"/>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spans="1:46" ht="15.75" customHeight="1">
      <c r="A653" s="120"/>
      <c r="B653" s="120"/>
      <c r="C653" s="120"/>
      <c r="D653" s="162"/>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spans="1:46" ht="15.75" customHeight="1">
      <c r="A654" s="120"/>
      <c r="B654" s="120"/>
      <c r="C654" s="120"/>
      <c r="D654" s="162"/>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spans="1:46" ht="15.75" customHeight="1">
      <c r="A655" s="120"/>
      <c r="B655" s="120"/>
      <c r="C655" s="120"/>
      <c r="D655" s="162"/>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spans="1:46" ht="15.75" customHeight="1">
      <c r="A656" s="120"/>
      <c r="B656" s="120"/>
      <c r="C656" s="120"/>
      <c r="D656" s="162"/>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spans="1:46" ht="15.75" customHeight="1">
      <c r="A657" s="120"/>
      <c r="B657" s="120"/>
      <c r="C657" s="120"/>
      <c r="D657" s="162"/>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spans="1:46" ht="15.75" customHeight="1">
      <c r="A658" s="120"/>
      <c r="B658" s="120"/>
      <c r="C658" s="120"/>
      <c r="D658" s="162"/>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spans="1:46" ht="15.75" customHeight="1">
      <c r="A659" s="120"/>
      <c r="B659" s="120"/>
      <c r="C659" s="120"/>
      <c r="D659" s="162"/>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spans="1:46" ht="15.75" customHeight="1">
      <c r="A660" s="120"/>
      <c r="B660" s="120"/>
      <c r="C660" s="120"/>
      <c r="D660" s="162"/>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spans="1:46" ht="15.75" customHeight="1">
      <c r="A661" s="120"/>
      <c r="B661" s="120"/>
      <c r="C661" s="120"/>
      <c r="D661" s="162"/>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spans="1:46" ht="15.75" customHeight="1">
      <c r="A662" s="120"/>
      <c r="B662" s="120"/>
      <c r="C662" s="120"/>
      <c r="D662" s="162"/>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spans="1:46" ht="15.75" customHeight="1">
      <c r="A663" s="120"/>
      <c r="B663" s="120"/>
      <c r="C663" s="120"/>
      <c r="D663" s="162"/>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spans="1:46" ht="15.75" customHeight="1">
      <c r="A664" s="120"/>
      <c r="B664" s="120"/>
      <c r="C664" s="120"/>
      <c r="D664" s="162"/>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spans="1:46" ht="15.75" customHeight="1">
      <c r="A665" s="120"/>
      <c r="B665" s="120"/>
      <c r="C665" s="120"/>
      <c r="D665" s="162"/>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spans="1:46" ht="15.75" customHeight="1">
      <c r="A666" s="120"/>
      <c r="B666" s="120"/>
      <c r="C666" s="120"/>
      <c r="D666" s="162"/>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spans="1:46" ht="15.75" customHeight="1">
      <c r="A667" s="120"/>
      <c r="B667" s="120"/>
      <c r="C667" s="120"/>
      <c r="D667" s="162"/>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spans="1:46" ht="15.75" customHeight="1">
      <c r="A668" s="120"/>
      <c r="B668" s="120"/>
      <c r="C668" s="120"/>
      <c r="D668" s="162"/>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spans="1:46" ht="15.75" customHeight="1">
      <c r="A669" s="120"/>
      <c r="B669" s="120"/>
      <c r="C669" s="120"/>
      <c r="D669" s="162"/>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spans="1:46" ht="15.75" customHeight="1">
      <c r="A670" s="120"/>
      <c r="B670" s="120"/>
      <c r="C670" s="120"/>
      <c r="D670" s="162"/>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spans="1:46" ht="15.75" customHeight="1">
      <c r="A671" s="120"/>
      <c r="B671" s="120"/>
      <c r="C671" s="120"/>
      <c r="D671" s="162"/>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spans="1:46" ht="15.75" customHeight="1">
      <c r="A672" s="120"/>
      <c r="B672" s="120"/>
      <c r="C672" s="120"/>
      <c r="D672" s="162"/>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spans="1:46" ht="15.75" customHeight="1">
      <c r="A673" s="120"/>
      <c r="B673" s="120"/>
      <c r="C673" s="120"/>
      <c r="D673" s="162"/>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spans="1:46" ht="15.75" customHeight="1">
      <c r="A674" s="120"/>
      <c r="B674" s="120"/>
      <c r="C674" s="120"/>
      <c r="D674" s="162"/>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spans="1:46" ht="15.75" customHeight="1">
      <c r="A675" s="120"/>
      <c r="B675" s="120"/>
      <c r="C675" s="120"/>
      <c r="D675" s="162"/>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spans="1:46" ht="15.75" customHeight="1">
      <c r="A676" s="120"/>
      <c r="B676" s="120"/>
      <c r="C676" s="120"/>
      <c r="D676" s="162"/>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spans="1:46" ht="15.75" customHeight="1">
      <c r="A677" s="120"/>
      <c r="B677" s="120"/>
      <c r="C677" s="120"/>
      <c r="D677" s="162"/>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spans="1:46" ht="15.75" customHeight="1">
      <c r="A678" s="120"/>
      <c r="B678" s="120"/>
      <c r="C678" s="120"/>
      <c r="D678" s="162"/>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spans="1:46" ht="15.75" customHeight="1">
      <c r="A679" s="120"/>
      <c r="B679" s="120"/>
      <c r="C679" s="120"/>
      <c r="D679" s="162"/>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spans="1:46" ht="15.75" customHeight="1">
      <c r="A680" s="120"/>
      <c r="B680" s="120"/>
      <c r="C680" s="120"/>
      <c r="D680" s="162"/>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spans="1:46" ht="15.75" customHeight="1">
      <c r="A681" s="120"/>
      <c r="B681" s="120"/>
      <c r="C681" s="120"/>
      <c r="D681" s="162"/>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spans="1:46" ht="15.75" customHeight="1">
      <c r="A682" s="120"/>
      <c r="B682" s="120"/>
      <c r="C682" s="120"/>
      <c r="D682" s="162"/>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spans="1:46" ht="15.75" customHeight="1">
      <c r="A683" s="120"/>
      <c r="B683" s="120"/>
      <c r="C683" s="120"/>
      <c r="D683" s="162"/>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spans="1:46" ht="15.75" customHeight="1">
      <c r="A684" s="120"/>
      <c r="B684" s="120"/>
      <c r="C684" s="120"/>
      <c r="D684" s="162"/>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spans="1:46" ht="15.75" customHeight="1">
      <c r="A685" s="120"/>
      <c r="B685" s="120"/>
      <c r="C685" s="120"/>
      <c r="D685" s="162"/>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spans="1:46" ht="15.75" customHeight="1">
      <c r="A686" s="120"/>
      <c r="B686" s="120"/>
      <c r="C686" s="120"/>
      <c r="D686" s="162"/>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spans="1:46" ht="15.75" customHeight="1">
      <c r="A687" s="120"/>
      <c r="B687" s="120"/>
      <c r="C687" s="120"/>
      <c r="D687" s="162"/>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spans="1:46" ht="15.75" customHeight="1">
      <c r="A688" s="120"/>
      <c r="B688" s="120"/>
      <c r="C688" s="120"/>
      <c r="D688" s="162"/>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spans="1:46" ht="15.75" customHeight="1">
      <c r="A689" s="120"/>
      <c r="B689" s="120"/>
      <c r="C689" s="120"/>
      <c r="D689" s="162"/>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spans="1:46" ht="15.75" customHeight="1">
      <c r="A690" s="120"/>
      <c r="B690" s="120"/>
      <c r="C690" s="120"/>
      <c r="D690" s="162"/>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spans="1:46" ht="15.75" customHeight="1">
      <c r="A691" s="120"/>
      <c r="B691" s="120"/>
      <c r="C691" s="120"/>
      <c r="D691" s="162"/>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spans="1:46" ht="15.75" customHeight="1">
      <c r="A692" s="120"/>
      <c r="B692" s="120"/>
      <c r="C692" s="120"/>
      <c r="D692" s="162"/>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spans="1:46" ht="15.75" customHeight="1">
      <c r="A693" s="120"/>
      <c r="B693" s="120"/>
      <c r="C693" s="120"/>
      <c r="D693" s="162"/>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spans="1:46" ht="15.75" customHeight="1">
      <c r="A694" s="120"/>
      <c r="B694" s="120"/>
      <c r="C694" s="120"/>
      <c r="D694" s="162"/>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spans="1:46" ht="15.75" customHeight="1">
      <c r="A695" s="120"/>
      <c r="B695" s="120"/>
      <c r="C695" s="120"/>
      <c r="D695" s="162"/>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spans="1:46" ht="15.75" customHeight="1">
      <c r="A696" s="120"/>
      <c r="B696" s="120"/>
      <c r="C696" s="120"/>
      <c r="D696" s="162"/>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spans="1:46" ht="15.75" customHeight="1">
      <c r="A697" s="120"/>
      <c r="B697" s="120"/>
      <c r="C697" s="120"/>
      <c r="D697" s="162"/>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spans="1:46" ht="15.75" customHeight="1">
      <c r="A698" s="120"/>
      <c r="B698" s="120"/>
      <c r="C698" s="120"/>
      <c r="D698" s="162"/>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spans="1:46" ht="15.75" customHeight="1">
      <c r="A699" s="120"/>
      <c r="B699" s="120"/>
      <c r="C699" s="120"/>
      <c r="D699" s="162"/>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spans="1:46" ht="15.75" customHeight="1">
      <c r="A700" s="120"/>
      <c r="B700" s="120"/>
      <c r="C700" s="120"/>
      <c r="D700" s="162"/>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spans="1:46" ht="15.75" customHeight="1">
      <c r="A701" s="120"/>
      <c r="B701" s="120"/>
      <c r="C701" s="120"/>
      <c r="D701" s="162"/>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spans="1:46" ht="15.75" customHeight="1">
      <c r="A702" s="120"/>
      <c r="B702" s="120"/>
      <c r="C702" s="120"/>
      <c r="D702" s="162"/>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spans="1:46" ht="15.75" customHeight="1">
      <c r="A703" s="120"/>
      <c r="B703" s="120"/>
      <c r="C703" s="120"/>
      <c r="D703" s="162"/>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spans="1:46" ht="15.75" customHeight="1">
      <c r="A704" s="120"/>
      <c r="B704" s="120"/>
      <c r="C704" s="120"/>
      <c r="D704" s="162"/>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spans="1:46" ht="15.75" customHeight="1">
      <c r="A705" s="120"/>
      <c r="B705" s="120"/>
      <c r="C705" s="120"/>
      <c r="D705" s="162"/>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spans="1:46" ht="15.75" customHeight="1">
      <c r="A706" s="120"/>
      <c r="B706" s="120"/>
      <c r="C706" s="120"/>
      <c r="D706" s="162"/>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spans="1:46" ht="15.75" customHeight="1">
      <c r="A707" s="120"/>
      <c r="B707" s="120"/>
      <c r="C707" s="120"/>
      <c r="D707" s="162"/>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spans="1:46" ht="15.75" customHeight="1">
      <c r="A708" s="120"/>
      <c r="B708" s="120"/>
      <c r="C708" s="120"/>
      <c r="D708" s="162"/>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spans="1:46" ht="15.75" customHeight="1">
      <c r="A709" s="120"/>
      <c r="B709" s="120"/>
      <c r="C709" s="120"/>
      <c r="D709" s="162"/>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spans="1:46" ht="15.75" customHeight="1">
      <c r="A710" s="120"/>
      <c r="B710" s="120"/>
      <c r="C710" s="120"/>
      <c r="D710" s="162"/>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spans="1:46" ht="15.75" customHeight="1">
      <c r="A711" s="120"/>
      <c r="B711" s="120"/>
      <c r="C711" s="120"/>
      <c r="D711" s="162"/>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spans="1:46" ht="15.75" customHeight="1">
      <c r="A712" s="120"/>
      <c r="B712" s="120"/>
      <c r="C712" s="120"/>
      <c r="D712" s="162"/>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spans="1:46" ht="15.75" customHeight="1">
      <c r="A713" s="120"/>
      <c r="B713" s="120"/>
      <c r="C713" s="120"/>
      <c r="D713" s="162"/>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spans="1:46" ht="15.75" customHeight="1">
      <c r="A714" s="120"/>
      <c r="B714" s="120"/>
      <c r="C714" s="120"/>
      <c r="D714" s="162"/>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spans="1:46" ht="15.75" customHeight="1">
      <c r="A715" s="120"/>
      <c r="B715" s="120"/>
      <c r="C715" s="120"/>
      <c r="D715" s="162"/>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spans="1:46" ht="15.75" customHeight="1">
      <c r="A716" s="120"/>
      <c r="B716" s="120"/>
      <c r="C716" s="120"/>
      <c r="D716" s="162"/>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spans="1:46" ht="15.75" customHeight="1">
      <c r="A717" s="120"/>
      <c r="B717" s="120"/>
      <c r="C717" s="120"/>
      <c r="D717" s="162"/>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spans="1:46" ht="15.75" customHeight="1">
      <c r="A718" s="120"/>
      <c r="B718" s="120"/>
      <c r="C718" s="120"/>
      <c r="D718" s="162"/>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spans="1:46" ht="15.75" customHeight="1">
      <c r="A719" s="120"/>
      <c r="B719" s="120"/>
      <c r="C719" s="120"/>
      <c r="D719" s="162"/>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spans="1:46" ht="15.75" customHeight="1">
      <c r="A720" s="120"/>
      <c r="B720" s="120"/>
      <c r="C720" s="120"/>
      <c r="D720" s="162"/>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spans="1:46" ht="15.75" customHeight="1">
      <c r="A721" s="120"/>
      <c r="B721" s="120"/>
      <c r="C721" s="120"/>
      <c r="D721" s="162"/>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spans="1:46" ht="15.75" customHeight="1">
      <c r="A722" s="120"/>
      <c r="B722" s="120"/>
      <c r="C722" s="120"/>
      <c r="D722" s="162"/>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spans="1:46" ht="15.75" customHeight="1">
      <c r="A723" s="120"/>
      <c r="B723" s="120"/>
      <c r="C723" s="120"/>
      <c r="D723" s="162"/>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spans="1:46" ht="15.75" customHeight="1">
      <c r="A724" s="120"/>
      <c r="B724" s="120"/>
      <c r="C724" s="120"/>
      <c r="D724" s="162"/>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spans="1:46" ht="15.75" customHeight="1">
      <c r="A725" s="120"/>
      <c r="B725" s="120"/>
      <c r="C725" s="120"/>
      <c r="D725" s="162"/>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spans="1:46" ht="15.75" customHeight="1">
      <c r="A726" s="120"/>
      <c r="B726" s="120"/>
      <c r="C726" s="120"/>
      <c r="D726" s="162"/>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spans="1:46" ht="15.75" customHeight="1">
      <c r="A727" s="120"/>
      <c r="B727" s="120"/>
      <c r="C727" s="120"/>
      <c r="D727" s="162"/>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spans="1:46" ht="15.75" customHeight="1">
      <c r="A728" s="120"/>
      <c r="B728" s="120"/>
      <c r="C728" s="120"/>
      <c r="D728" s="162"/>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spans="1:46" ht="15.75" customHeight="1">
      <c r="A729" s="120"/>
      <c r="B729" s="120"/>
      <c r="C729" s="120"/>
      <c r="D729" s="162"/>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spans="1:46" ht="15.75" customHeight="1">
      <c r="A730" s="120"/>
      <c r="B730" s="120"/>
      <c r="C730" s="120"/>
      <c r="D730" s="162"/>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spans="1:46" ht="15.75" customHeight="1">
      <c r="A731" s="120"/>
      <c r="B731" s="120"/>
      <c r="C731" s="120"/>
      <c r="D731" s="162"/>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spans="1:46" ht="15.75" customHeight="1">
      <c r="A732" s="120"/>
      <c r="B732" s="120"/>
      <c r="C732" s="120"/>
      <c r="D732" s="162"/>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spans="1:46" ht="15.75" customHeight="1">
      <c r="A733" s="120"/>
      <c r="B733" s="120"/>
      <c r="C733" s="120"/>
      <c r="D733" s="162"/>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spans="1:46" ht="15.75" customHeight="1">
      <c r="A734" s="120"/>
      <c r="B734" s="120"/>
      <c r="C734" s="120"/>
      <c r="D734" s="162"/>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spans="1:46" ht="15.75" customHeight="1">
      <c r="A735" s="120"/>
      <c r="B735" s="120"/>
      <c r="C735" s="120"/>
      <c r="D735" s="162"/>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spans="1:46" ht="15.75" customHeight="1">
      <c r="A736" s="120"/>
      <c r="B736" s="120"/>
      <c r="C736" s="120"/>
      <c r="D736" s="162"/>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spans="1:46" ht="15.75" customHeight="1">
      <c r="A737" s="120"/>
      <c r="B737" s="120"/>
      <c r="C737" s="120"/>
      <c r="D737" s="162"/>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spans="1:46" ht="15.75" customHeight="1">
      <c r="A738" s="120"/>
      <c r="B738" s="120"/>
      <c r="C738" s="120"/>
      <c r="D738" s="162"/>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spans="1:46" ht="15.75" customHeight="1">
      <c r="A739" s="120"/>
      <c r="B739" s="120"/>
      <c r="C739" s="120"/>
      <c r="D739" s="162"/>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spans="1:46" ht="15.75" customHeight="1">
      <c r="A740" s="120"/>
      <c r="B740" s="120"/>
      <c r="C740" s="120"/>
      <c r="D740" s="162"/>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spans="1:46" ht="15.75" customHeight="1">
      <c r="A741" s="120"/>
      <c r="B741" s="120"/>
      <c r="C741" s="120"/>
      <c r="D741" s="162"/>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spans="1:46" ht="15.75" customHeight="1">
      <c r="A742" s="120"/>
      <c r="B742" s="120"/>
      <c r="C742" s="120"/>
      <c r="D742" s="162"/>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spans="1:46" ht="15.75" customHeight="1">
      <c r="A743" s="120"/>
      <c r="B743" s="120"/>
      <c r="C743" s="120"/>
      <c r="D743" s="162"/>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spans="1:46" ht="15.75" customHeight="1">
      <c r="A744" s="120"/>
      <c r="B744" s="120"/>
      <c r="C744" s="120"/>
      <c r="D744" s="162"/>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spans="1:46" ht="15.75" customHeight="1">
      <c r="A745" s="120"/>
      <c r="B745" s="120"/>
      <c r="C745" s="120"/>
      <c r="D745" s="162"/>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spans="1:46" ht="15.75" customHeight="1">
      <c r="A746" s="120"/>
      <c r="B746" s="120"/>
      <c r="C746" s="120"/>
      <c r="D746" s="162"/>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spans="1:46" ht="15.75" customHeight="1">
      <c r="A747" s="120"/>
      <c r="B747" s="120"/>
      <c r="C747" s="120"/>
      <c r="D747" s="162"/>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spans="1:46" ht="15.75" customHeight="1">
      <c r="A748" s="120"/>
      <c r="B748" s="120"/>
      <c r="C748" s="120"/>
      <c r="D748" s="162"/>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spans="1:46" ht="15.75" customHeight="1">
      <c r="A749" s="120"/>
      <c r="B749" s="120"/>
      <c r="C749" s="120"/>
      <c r="D749" s="162"/>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spans="1:46" ht="15.75" customHeight="1">
      <c r="A750" s="120"/>
      <c r="B750" s="120"/>
      <c r="C750" s="120"/>
      <c r="D750" s="162"/>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spans="1:46" ht="15.75" customHeight="1">
      <c r="A751" s="120"/>
      <c r="B751" s="120"/>
      <c r="C751" s="120"/>
      <c r="D751" s="162"/>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spans="1:46" ht="15.75" customHeight="1">
      <c r="A752" s="120"/>
      <c r="B752" s="120"/>
      <c r="C752" s="120"/>
      <c r="D752" s="162"/>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spans="1:46" ht="15.75" customHeight="1">
      <c r="A753" s="120"/>
      <c r="B753" s="120"/>
      <c r="C753" s="120"/>
      <c r="D753" s="162"/>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spans="1:46" ht="15.75" customHeight="1">
      <c r="A754" s="120"/>
      <c r="B754" s="120"/>
      <c r="C754" s="120"/>
      <c r="D754" s="162"/>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spans="1:46" ht="15.75" customHeight="1">
      <c r="A755" s="120"/>
      <c r="B755" s="120"/>
      <c r="C755" s="120"/>
      <c r="D755" s="162"/>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spans="1:46" ht="15.75" customHeight="1">
      <c r="A756" s="120"/>
      <c r="B756" s="120"/>
      <c r="C756" s="120"/>
      <c r="D756" s="162"/>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spans="1:46" ht="15.75" customHeight="1">
      <c r="A757" s="120"/>
      <c r="B757" s="120"/>
      <c r="C757" s="120"/>
      <c r="D757" s="162"/>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spans="1:46" ht="15.75" customHeight="1">
      <c r="A758" s="120"/>
      <c r="B758" s="120"/>
      <c r="C758" s="120"/>
      <c r="D758" s="162"/>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spans="1:46" ht="15.75" customHeight="1">
      <c r="A759" s="120"/>
      <c r="B759" s="120"/>
      <c r="C759" s="120"/>
      <c r="D759" s="162"/>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spans="1:46" ht="15.75" customHeight="1">
      <c r="A760" s="120"/>
      <c r="B760" s="120"/>
      <c r="C760" s="120"/>
      <c r="D760" s="162"/>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spans="1:46" ht="15.75" customHeight="1">
      <c r="A761" s="120"/>
      <c r="B761" s="120"/>
      <c r="C761" s="120"/>
      <c r="D761" s="162"/>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spans="1:46" ht="15.75" customHeight="1">
      <c r="A762" s="120"/>
      <c r="B762" s="120"/>
      <c r="C762" s="120"/>
      <c r="D762" s="162"/>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spans="1:46" ht="15.75" customHeight="1">
      <c r="A763" s="120"/>
      <c r="B763" s="120"/>
      <c r="C763" s="120"/>
      <c r="D763" s="162"/>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spans="1:46" ht="15.75" customHeight="1">
      <c r="A764" s="120"/>
      <c r="B764" s="120"/>
      <c r="C764" s="120"/>
      <c r="D764" s="162"/>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spans="1:46" ht="15.75" customHeight="1">
      <c r="A765" s="120"/>
      <c r="B765" s="120"/>
      <c r="C765" s="120"/>
      <c r="D765" s="162"/>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spans="1:46" ht="15.75" customHeight="1">
      <c r="A766" s="120"/>
      <c r="B766" s="120"/>
      <c r="C766" s="120"/>
      <c r="D766" s="162"/>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spans="1:46" ht="15.75" customHeight="1">
      <c r="A767" s="120"/>
      <c r="B767" s="120"/>
      <c r="C767" s="120"/>
      <c r="D767" s="162"/>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spans="1:46" ht="15.75" customHeight="1">
      <c r="A768" s="120"/>
      <c r="B768" s="120"/>
      <c r="C768" s="120"/>
      <c r="D768" s="162"/>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spans="1:46" ht="15.75" customHeight="1">
      <c r="A769" s="120"/>
      <c r="B769" s="120"/>
      <c r="C769" s="120"/>
      <c r="D769" s="162"/>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spans="1:46" ht="15.75" customHeight="1">
      <c r="A770" s="120"/>
      <c r="B770" s="120"/>
      <c r="C770" s="120"/>
      <c r="D770" s="162"/>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spans="1:46" ht="15.75" customHeight="1">
      <c r="A771" s="120"/>
      <c r="B771" s="120"/>
      <c r="C771" s="120"/>
      <c r="D771" s="162"/>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spans="1:46" ht="15.75" customHeight="1">
      <c r="A772" s="120"/>
      <c r="B772" s="120"/>
      <c r="C772" s="120"/>
      <c r="D772" s="162"/>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spans="1:46" ht="15.75" customHeight="1">
      <c r="A773" s="120"/>
      <c r="B773" s="120"/>
      <c r="C773" s="120"/>
      <c r="D773" s="162"/>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spans="1:46" ht="15.75" customHeight="1">
      <c r="A774" s="120"/>
      <c r="B774" s="120"/>
      <c r="C774" s="120"/>
      <c r="D774" s="162"/>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spans="1:46" ht="15.75" customHeight="1">
      <c r="A775" s="120"/>
      <c r="B775" s="120"/>
      <c r="C775" s="120"/>
      <c r="D775" s="162"/>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spans="1:46" ht="15.75" customHeight="1">
      <c r="A776" s="120"/>
      <c r="B776" s="120"/>
      <c r="C776" s="120"/>
      <c r="D776" s="162"/>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spans="1:46" ht="15.75" customHeight="1">
      <c r="A777" s="120"/>
      <c r="B777" s="120"/>
      <c r="C777" s="120"/>
      <c r="D777" s="162"/>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spans="1:46" ht="15.75" customHeight="1">
      <c r="A778" s="120"/>
      <c r="B778" s="120"/>
      <c r="C778" s="120"/>
      <c r="D778" s="162"/>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spans="1:46" ht="15.75" customHeight="1">
      <c r="A779" s="120"/>
      <c r="B779" s="120"/>
      <c r="C779" s="120"/>
      <c r="D779" s="162"/>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spans="1:46" ht="15.75" customHeight="1">
      <c r="A780" s="120"/>
      <c r="B780" s="120"/>
      <c r="C780" s="120"/>
      <c r="D780" s="162"/>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spans="1:46" ht="15.75" customHeight="1">
      <c r="A781" s="120"/>
      <c r="B781" s="120"/>
      <c r="C781" s="120"/>
      <c r="D781" s="162"/>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spans="1:46" ht="15.75" customHeight="1">
      <c r="A782" s="120"/>
      <c r="B782" s="120"/>
      <c r="C782" s="120"/>
      <c r="D782" s="162"/>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spans="1:46" ht="15.75" customHeight="1">
      <c r="A783" s="120"/>
      <c r="B783" s="120"/>
      <c r="C783" s="120"/>
      <c r="D783" s="162"/>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spans="1:46" ht="15.75" customHeight="1">
      <c r="A784" s="120"/>
      <c r="B784" s="120"/>
      <c r="C784" s="120"/>
      <c r="D784" s="162"/>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spans="1:46" ht="15.75" customHeight="1">
      <c r="A785" s="120"/>
      <c r="B785" s="120"/>
      <c r="C785" s="120"/>
      <c r="D785" s="162"/>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spans="1:46" ht="15.75" customHeight="1">
      <c r="A786" s="120"/>
      <c r="B786" s="120"/>
      <c r="C786" s="120"/>
      <c r="D786" s="162"/>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spans="1:46" ht="15.75" customHeight="1">
      <c r="A787" s="120"/>
      <c r="B787" s="120"/>
      <c r="C787" s="120"/>
      <c r="D787" s="162"/>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spans="1:46" ht="15.75" customHeight="1">
      <c r="A788" s="120"/>
      <c r="B788" s="120"/>
      <c r="C788" s="120"/>
      <c r="D788" s="162"/>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spans="1:46" ht="15.75" customHeight="1">
      <c r="A789" s="120"/>
      <c r="B789" s="120"/>
      <c r="C789" s="120"/>
      <c r="D789" s="162"/>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spans="1:46" ht="15.75" customHeight="1">
      <c r="A790" s="120"/>
      <c r="B790" s="120"/>
      <c r="C790" s="120"/>
      <c r="D790" s="162"/>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spans="1:46" ht="15.75" customHeight="1">
      <c r="A791" s="120"/>
      <c r="B791" s="120"/>
      <c r="C791" s="120"/>
      <c r="D791" s="162"/>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spans="1:46" ht="15.75" customHeight="1">
      <c r="A792" s="120"/>
      <c r="B792" s="120"/>
      <c r="C792" s="120"/>
      <c r="D792" s="162"/>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spans="1:46" ht="15.75" customHeight="1">
      <c r="A793" s="120"/>
      <c r="B793" s="120"/>
      <c r="C793" s="120"/>
      <c r="D793" s="162"/>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spans="1:46" ht="15.75" customHeight="1">
      <c r="A794" s="120"/>
      <c r="B794" s="120"/>
      <c r="C794" s="120"/>
      <c r="D794" s="162"/>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spans="1:46" ht="15.75" customHeight="1">
      <c r="A795" s="120"/>
      <c r="B795" s="120"/>
      <c r="C795" s="120"/>
      <c r="D795" s="162"/>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spans="1:46" ht="15.75" customHeight="1">
      <c r="A796" s="120"/>
      <c r="B796" s="120"/>
      <c r="C796" s="120"/>
      <c r="D796" s="162"/>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spans="1:46" ht="15.75" customHeight="1">
      <c r="A797" s="120"/>
      <c r="B797" s="120"/>
      <c r="C797" s="120"/>
      <c r="D797" s="162"/>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spans="1:46" ht="15.75" customHeight="1">
      <c r="A798" s="120"/>
      <c r="B798" s="120"/>
      <c r="C798" s="120"/>
      <c r="D798" s="162"/>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spans="1:46" ht="15.75" customHeight="1">
      <c r="A799" s="120"/>
      <c r="B799" s="120"/>
      <c r="C799" s="120"/>
      <c r="D799" s="162"/>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spans="1:46" ht="15.75" customHeight="1">
      <c r="A800" s="120"/>
      <c r="B800" s="120"/>
      <c r="C800" s="120"/>
      <c r="D800" s="162"/>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spans="1:46" ht="15.75" customHeight="1">
      <c r="A801" s="120"/>
      <c r="B801" s="120"/>
      <c r="C801" s="120"/>
      <c r="D801" s="162"/>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spans="1:46" ht="15.75" customHeight="1">
      <c r="A802" s="120"/>
      <c r="B802" s="120"/>
      <c r="C802" s="120"/>
      <c r="D802" s="162"/>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spans="1:46" ht="15.75" customHeight="1">
      <c r="A803" s="120"/>
      <c r="B803" s="120"/>
      <c r="C803" s="120"/>
      <c r="D803" s="162"/>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spans="1:46" ht="15.75" customHeight="1">
      <c r="A804" s="120"/>
      <c r="B804" s="120"/>
      <c r="C804" s="120"/>
      <c r="D804" s="162"/>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spans="1:46" ht="15.75" customHeight="1">
      <c r="A805" s="120"/>
      <c r="B805" s="120"/>
      <c r="C805" s="120"/>
      <c r="D805" s="162"/>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spans="1:46" ht="15.75" customHeight="1">
      <c r="A806" s="120"/>
      <c r="B806" s="120"/>
      <c r="C806" s="120"/>
      <c r="D806" s="162"/>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spans="1:46" ht="15.75" customHeight="1">
      <c r="A807" s="120"/>
      <c r="B807" s="120"/>
      <c r="C807" s="120"/>
      <c r="D807" s="162"/>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spans="1:46" ht="15.75" customHeight="1">
      <c r="A808" s="120"/>
      <c r="B808" s="120"/>
      <c r="C808" s="120"/>
      <c r="D808" s="162"/>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spans="1:46" ht="15.75" customHeight="1">
      <c r="A809" s="120"/>
      <c r="B809" s="120"/>
      <c r="C809" s="120"/>
      <c r="D809" s="162"/>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spans="1:46" ht="15.75" customHeight="1">
      <c r="A810" s="120"/>
      <c r="B810" s="120"/>
      <c r="C810" s="120"/>
      <c r="D810" s="162"/>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spans="1:46" ht="15.75" customHeight="1">
      <c r="A811" s="120"/>
      <c r="B811" s="120"/>
      <c r="C811" s="120"/>
      <c r="D811" s="162"/>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spans="1:46" ht="15.75" customHeight="1">
      <c r="A812" s="120"/>
      <c r="B812" s="120"/>
      <c r="C812" s="120"/>
      <c r="D812" s="162"/>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spans="1:46" ht="15.75" customHeight="1">
      <c r="A813" s="120"/>
      <c r="B813" s="120"/>
      <c r="C813" s="120"/>
      <c r="D813" s="162"/>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spans="1:46" ht="15.75" customHeight="1">
      <c r="A814" s="120"/>
      <c r="B814" s="120"/>
      <c r="C814" s="120"/>
      <c r="D814" s="162"/>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spans="1:46" ht="15.75" customHeight="1">
      <c r="A815" s="120"/>
      <c r="B815" s="120"/>
      <c r="C815" s="120"/>
      <c r="D815" s="162"/>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spans="1:46" ht="15.75" customHeight="1">
      <c r="A816" s="120"/>
      <c r="B816" s="120"/>
      <c r="C816" s="120"/>
      <c r="D816" s="162"/>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spans="1:46" ht="15.75" customHeight="1">
      <c r="A817" s="120"/>
      <c r="B817" s="120"/>
      <c r="C817" s="120"/>
      <c r="D817" s="162"/>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spans="1:46" ht="15.75" customHeight="1">
      <c r="A818" s="120"/>
      <c r="B818" s="120"/>
      <c r="C818" s="120"/>
      <c r="D818" s="162"/>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spans="1:46" ht="15.75" customHeight="1">
      <c r="A819" s="120"/>
      <c r="B819" s="120"/>
      <c r="C819" s="120"/>
      <c r="D819" s="162"/>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spans="1:46" ht="15.75" customHeight="1">
      <c r="A820" s="120"/>
      <c r="B820" s="120"/>
      <c r="C820" s="120"/>
      <c r="D820" s="162"/>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spans="1:46" ht="15.75" customHeight="1">
      <c r="A821" s="120"/>
      <c r="B821" s="120"/>
      <c r="C821" s="120"/>
      <c r="D821" s="162"/>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spans="1:46" ht="15.75" customHeight="1">
      <c r="A822" s="120"/>
      <c r="B822" s="120"/>
      <c r="C822" s="120"/>
      <c r="D822" s="162"/>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spans="1:46" ht="15.75" customHeight="1">
      <c r="A823" s="120"/>
      <c r="B823" s="120"/>
      <c r="C823" s="120"/>
      <c r="D823" s="162"/>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spans="1:46" ht="15.75" customHeight="1">
      <c r="A824" s="120"/>
      <c r="B824" s="120"/>
      <c r="C824" s="120"/>
      <c r="D824" s="162"/>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spans="1:46" ht="15.75" customHeight="1">
      <c r="A825" s="120"/>
      <c r="B825" s="120"/>
      <c r="C825" s="120"/>
      <c r="D825" s="162"/>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spans="1:46" ht="15.75" customHeight="1">
      <c r="A826" s="120"/>
      <c r="B826" s="120"/>
      <c r="C826" s="120"/>
      <c r="D826" s="162"/>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spans="1:46" ht="15.75" customHeight="1">
      <c r="A827" s="120"/>
      <c r="B827" s="120"/>
      <c r="C827" s="120"/>
      <c r="D827" s="162"/>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spans="1:46" ht="15.75" customHeight="1">
      <c r="A828" s="120"/>
      <c r="B828" s="120"/>
      <c r="C828" s="120"/>
      <c r="D828" s="162"/>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spans="1:46" ht="15.75" customHeight="1">
      <c r="A829" s="120"/>
      <c r="B829" s="120"/>
      <c r="C829" s="120"/>
      <c r="D829" s="162"/>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spans="1:46" ht="15.75" customHeight="1">
      <c r="A830" s="120"/>
      <c r="B830" s="120"/>
      <c r="C830" s="120"/>
      <c r="D830" s="162"/>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spans="1:46" ht="15.75" customHeight="1">
      <c r="A831" s="120"/>
      <c r="B831" s="120"/>
      <c r="C831" s="120"/>
      <c r="D831" s="162"/>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spans="1:46" ht="15.75" customHeight="1">
      <c r="A832" s="120"/>
      <c r="B832" s="120"/>
      <c r="C832" s="120"/>
      <c r="D832" s="162"/>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spans="1:46" ht="15.75" customHeight="1">
      <c r="A833" s="120"/>
      <c r="B833" s="120"/>
      <c r="C833" s="120"/>
      <c r="D833" s="162"/>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spans="1:46" ht="15.75" customHeight="1">
      <c r="A834" s="120"/>
      <c r="B834" s="120"/>
      <c r="C834" s="120"/>
      <c r="D834" s="162"/>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spans="1:46" ht="15.75" customHeight="1">
      <c r="A835" s="120"/>
      <c r="B835" s="120"/>
      <c r="C835" s="120"/>
      <c r="D835" s="162"/>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spans="1:46" ht="15.75" customHeight="1">
      <c r="A836" s="120"/>
      <c r="B836" s="120"/>
      <c r="C836" s="120"/>
      <c r="D836" s="162"/>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spans="1:46" ht="15.75" customHeight="1">
      <c r="A837" s="120"/>
      <c r="B837" s="120"/>
      <c r="C837" s="120"/>
      <c r="D837" s="162"/>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spans="1:46" ht="15.75" customHeight="1">
      <c r="A838" s="120"/>
      <c r="B838" s="120"/>
      <c r="C838" s="120"/>
      <c r="D838" s="162"/>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spans="1:46" ht="15.75" customHeight="1">
      <c r="A839" s="120"/>
      <c r="B839" s="120"/>
      <c r="C839" s="120"/>
      <c r="D839" s="162"/>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spans="1:46" ht="15.75" customHeight="1">
      <c r="A840" s="120"/>
      <c r="B840" s="120"/>
      <c r="C840" s="120"/>
      <c r="D840" s="162"/>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spans="1:46" ht="15.75" customHeight="1">
      <c r="A841" s="120"/>
      <c r="B841" s="120"/>
      <c r="C841" s="120"/>
      <c r="D841" s="162"/>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spans="1:46" ht="15.75" customHeight="1">
      <c r="A842" s="120"/>
      <c r="B842" s="120"/>
      <c r="C842" s="120"/>
      <c r="D842" s="162"/>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spans="1:46" ht="15.75" customHeight="1">
      <c r="A843" s="120"/>
      <c r="B843" s="120"/>
      <c r="C843" s="120"/>
      <c r="D843" s="162"/>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spans="1:46" ht="15.75" customHeight="1">
      <c r="A844" s="120"/>
      <c r="B844" s="120"/>
      <c r="C844" s="120"/>
      <c r="D844" s="162"/>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spans="1:46" ht="15.75" customHeight="1">
      <c r="A845" s="120"/>
      <c r="B845" s="120"/>
      <c r="C845" s="120"/>
      <c r="D845" s="162"/>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spans="1:46" ht="15.75" customHeight="1">
      <c r="A846" s="120"/>
      <c r="B846" s="120"/>
      <c r="C846" s="120"/>
      <c r="D846" s="162"/>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spans="1:46" ht="15.75" customHeight="1">
      <c r="A847" s="120"/>
      <c r="B847" s="120"/>
      <c r="C847" s="120"/>
      <c r="D847" s="162"/>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spans="1:46" ht="15.75" customHeight="1">
      <c r="A848" s="120"/>
      <c r="B848" s="120"/>
      <c r="C848" s="120"/>
      <c r="D848" s="162"/>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spans="1:46" ht="15.75" customHeight="1">
      <c r="A849" s="120"/>
      <c r="B849" s="120"/>
      <c r="C849" s="120"/>
      <c r="D849" s="162"/>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spans="1:46" ht="15.75" customHeight="1">
      <c r="A850" s="120"/>
      <c r="B850" s="120"/>
      <c r="C850" s="120"/>
      <c r="D850" s="162"/>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spans="1:46" ht="15.75" customHeight="1">
      <c r="A851" s="120"/>
      <c r="B851" s="120"/>
      <c r="C851" s="120"/>
      <c r="D851" s="162"/>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spans="1:46" ht="15.75" customHeight="1">
      <c r="A852" s="120"/>
      <c r="B852" s="120"/>
      <c r="C852" s="120"/>
      <c r="D852" s="162"/>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spans="1:46" ht="15.75" customHeight="1">
      <c r="A853" s="120"/>
      <c r="B853" s="120"/>
      <c r="C853" s="120"/>
      <c r="D853" s="162"/>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spans="1:46" ht="15.75" customHeight="1">
      <c r="A854" s="120"/>
      <c r="B854" s="120"/>
      <c r="C854" s="120"/>
      <c r="D854" s="162"/>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spans="1:46" ht="15.75" customHeight="1">
      <c r="A855" s="120"/>
      <c r="B855" s="120"/>
      <c r="C855" s="120"/>
      <c r="D855" s="162"/>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spans="1:46" ht="15.75" customHeight="1">
      <c r="A856" s="120"/>
      <c r="B856" s="120"/>
      <c r="C856" s="120"/>
      <c r="D856" s="162"/>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spans="1:46" ht="15.75" customHeight="1">
      <c r="A857" s="120"/>
      <c r="B857" s="120"/>
      <c r="C857" s="120"/>
      <c r="D857" s="162"/>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spans="1:46" ht="15.75" customHeight="1">
      <c r="A858" s="120"/>
      <c r="B858" s="120"/>
      <c r="C858" s="120"/>
      <c r="D858" s="162"/>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spans="1:46" ht="15.75" customHeight="1">
      <c r="A859" s="120"/>
      <c r="B859" s="120"/>
      <c r="C859" s="120"/>
      <c r="D859" s="162"/>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spans="1:46" ht="15.75" customHeight="1">
      <c r="A860" s="120"/>
      <c r="B860" s="120"/>
      <c r="C860" s="120"/>
      <c r="D860" s="162"/>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spans="1:46" ht="15.75" customHeight="1">
      <c r="A861" s="120"/>
      <c r="B861" s="120"/>
      <c r="C861" s="120"/>
      <c r="D861" s="162"/>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spans="1:46" ht="15.75" customHeight="1">
      <c r="A862" s="120"/>
      <c r="B862" s="120"/>
      <c r="C862" s="120"/>
      <c r="D862" s="162"/>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spans="1:46" ht="15.75" customHeight="1">
      <c r="A863" s="120"/>
      <c r="B863" s="120"/>
      <c r="C863" s="120"/>
      <c r="D863" s="162"/>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spans="1:46" ht="15.75" customHeight="1">
      <c r="A864" s="120"/>
      <c r="B864" s="120"/>
      <c r="C864" s="120"/>
      <c r="D864" s="162"/>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spans="1:46" ht="15.75" customHeight="1">
      <c r="A865" s="120"/>
      <c r="B865" s="120"/>
      <c r="C865" s="120"/>
      <c r="D865" s="162"/>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spans="1:46" ht="15.75" customHeight="1">
      <c r="A866" s="120"/>
      <c r="B866" s="120"/>
      <c r="C866" s="120"/>
      <c r="D866" s="162"/>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spans="1:46" ht="15.75" customHeight="1">
      <c r="A867" s="120"/>
      <c r="B867" s="120"/>
      <c r="C867" s="120"/>
      <c r="D867" s="162"/>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spans="1:46" ht="15.75" customHeight="1">
      <c r="A868" s="120"/>
      <c r="B868" s="120"/>
      <c r="C868" s="120"/>
      <c r="D868" s="162"/>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spans="1:46" ht="15.75" customHeight="1">
      <c r="A869" s="120"/>
      <c r="B869" s="120"/>
      <c r="C869" s="120"/>
      <c r="D869" s="162"/>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spans="1:46" ht="15.75" customHeight="1">
      <c r="A870" s="120"/>
      <c r="B870" s="120"/>
      <c r="C870" s="120"/>
      <c r="D870" s="162"/>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spans="1:46" ht="15.75" customHeight="1">
      <c r="A871" s="120"/>
      <c r="B871" s="120"/>
      <c r="C871" s="120"/>
      <c r="D871" s="162"/>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spans="1:46" ht="15.75" customHeight="1">
      <c r="A872" s="120"/>
      <c r="B872" s="120"/>
      <c r="C872" s="120"/>
      <c r="D872" s="162"/>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spans="1:46" ht="15.75" customHeight="1">
      <c r="A873" s="120"/>
      <c r="B873" s="120"/>
      <c r="C873" s="120"/>
      <c r="D873" s="162"/>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spans="1:46" ht="15.75" customHeight="1">
      <c r="A874" s="120"/>
      <c r="B874" s="120"/>
      <c r="C874" s="120"/>
      <c r="D874" s="162"/>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spans="1:46" ht="15.75" customHeight="1">
      <c r="A875" s="120"/>
      <c r="B875" s="120"/>
      <c r="C875" s="120"/>
      <c r="D875" s="162"/>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spans="1:46" ht="15.75" customHeight="1">
      <c r="A876" s="120"/>
      <c r="B876" s="120"/>
      <c r="C876" s="120"/>
      <c r="D876" s="162"/>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spans="1:46" ht="15.75" customHeight="1">
      <c r="A877" s="120"/>
      <c r="B877" s="120"/>
      <c r="C877" s="120"/>
      <c r="D877" s="162"/>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spans="1:46" ht="15.75" customHeight="1">
      <c r="A878" s="120"/>
      <c r="B878" s="120"/>
      <c r="C878" s="120"/>
      <c r="D878" s="162"/>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spans="1:46" ht="15.75" customHeight="1">
      <c r="A879" s="120"/>
      <c r="B879" s="120"/>
      <c r="C879" s="120"/>
      <c r="D879" s="162"/>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spans="1:46" ht="15.75" customHeight="1">
      <c r="A880" s="120"/>
      <c r="B880" s="120"/>
      <c r="C880" s="120"/>
      <c r="D880" s="162"/>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spans="1:46" ht="15.75" customHeight="1">
      <c r="A881" s="120"/>
      <c r="B881" s="120"/>
      <c r="C881" s="120"/>
      <c r="D881" s="162"/>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spans="1:46" ht="15.75" customHeight="1">
      <c r="A882" s="120"/>
      <c r="B882" s="120"/>
      <c r="C882" s="120"/>
      <c r="D882" s="162"/>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spans="1:46" ht="15.75" customHeight="1">
      <c r="A883" s="120"/>
      <c r="B883" s="120"/>
      <c r="C883" s="120"/>
      <c r="D883" s="162"/>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spans="1:46" ht="15.75" customHeight="1">
      <c r="A884" s="120"/>
      <c r="B884" s="120"/>
      <c r="C884" s="120"/>
      <c r="D884" s="162"/>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spans="1:46" ht="15.75" customHeight="1">
      <c r="A885" s="120"/>
      <c r="B885" s="120"/>
      <c r="C885" s="120"/>
      <c r="D885" s="162"/>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spans="1:46" ht="15.75" customHeight="1">
      <c r="A886" s="120"/>
      <c r="B886" s="120"/>
      <c r="C886" s="120"/>
      <c r="D886" s="162"/>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spans="1:46" ht="15.75" customHeight="1">
      <c r="A887" s="120"/>
      <c r="B887" s="120"/>
      <c r="C887" s="120"/>
      <c r="D887" s="162"/>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spans="1:46" ht="15.75" customHeight="1">
      <c r="A888" s="120"/>
      <c r="B888" s="120"/>
      <c r="C888" s="120"/>
      <c r="D888" s="162"/>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spans="1:46" ht="15.75" customHeight="1">
      <c r="A889" s="120"/>
      <c r="B889" s="120"/>
      <c r="C889" s="120"/>
      <c r="D889" s="162"/>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spans="1:46" ht="15.75" customHeight="1">
      <c r="A890" s="120"/>
      <c r="B890" s="120"/>
      <c r="C890" s="120"/>
      <c r="D890" s="162"/>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spans="1:46" ht="15.75" customHeight="1">
      <c r="A891" s="120"/>
      <c r="B891" s="120"/>
      <c r="C891" s="120"/>
      <c r="D891" s="162"/>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spans="1:46" ht="15.75" customHeight="1">
      <c r="A892" s="120"/>
      <c r="B892" s="120"/>
      <c r="C892" s="120"/>
      <c r="D892" s="162"/>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spans="1:46" ht="15.75" customHeight="1">
      <c r="A893" s="120"/>
      <c r="B893" s="120"/>
      <c r="C893" s="120"/>
      <c r="D893" s="162"/>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spans="1:46" ht="15.75" customHeight="1">
      <c r="A894" s="120"/>
      <c r="B894" s="120"/>
      <c r="C894" s="120"/>
      <c r="D894" s="162"/>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spans="1:46" ht="15.75" customHeight="1">
      <c r="A895" s="120"/>
      <c r="B895" s="120"/>
      <c r="C895" s="120"/>
      <c r="D895" s="162"/>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spans="1:46" ht="15.75" customHeight="1">
      <c r="A896" s="120"/>
      <c r="B896" s="120"/>
      <c r="C896" s="120"/>
      <c r="D896" s="162"/>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spans="1:46" ht="15.75" customHeight="1">
      <c r="A897" s="120"/>
      <c r="B897" s="120"/>
      <c r="C897" s="120"/>
      <c r="D897" s="162"/>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spans="1:46" ht="15.75" customHeight="1">
      <c r="A898" s="120"/>
      <c r="B898" s="120"/>
      <c r="C898" s="120"/>
      <c r="D898" s="162"/>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spans="1:46" ht="15.75" customHeight="1">
      <c r="A899" s="120"/>
      <c r="B899" s="120"/>
      <c r="C899" s="120"/>
      <c r="D899" s="162"/>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spans="1:46" ht="15.75" customHeight="1">
      <c r="A900" s="120"/>
      <c r="B900" s="120"/>
      <c r="C900" s="120"/>
      <c r="D900" s="162"/>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spans="1:46" ht="15.75" customHeight="1">
      <c r="A901" s="120"/>
      <c r="B901" s="120"/>
      <c r="C901" s="120"/>
      <c r="D901" s="162"/>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spans="1:46" ht="15.75" customHeight="1">
      <c r="A902" s="120"/>
      <c r="B902" s="120"/>
      <c r="C902" s="120"/>
      <c r="D902" s="162"/>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spans="1:46" ht="15.75" customHeight="1">
      <c r="A903" s="120"/>
      <c r="B903" s="120"/>
      <c r="C903" s="120"/>
      <c r="D903" s="162"/>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spans="1:46" ht="15.75" customHeight="1">
      <c r="A904" s="120"/>
      <c r="B904" s="120"/>
      <c r="C904" s="120"/>
      <c r="D904" s="162"/>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spans="1:46" ht="15.75" customHeight="1">
      <c r="A905" s="120"/>
      <c r="B905" s="120"/>
      <c r="C905" s="120"/>
      <c r="D905" s="162"/>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spans="1:46" ht="15.75" customHeight="1">
      <c r="A906" s="120"/>
      <c r="B906" s="120"/>
      <c r="C906" s="120"/>
      <c r="D906" s="162"/>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spans="1:46" ht="15.75" customHeight="1">
      <c r="A907" s="120"/>
      <c r="B907" s="120"/>
      <c r="C907" s="120"/>
      <c r="D907" s="162"/>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spans="1:46" ht="15.75" customHeight="1">
      <c r="A908" s="120"/>
      <c r="B908" s="120"/>
      <c r="C908" s="120"/>
      <c r="D908" s="162"/>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spans="1:46" ht="15.75" customHeight="1">
      <c r="A909" s="120"/>
      <c r="B909" s="120"/>
      <c r="C909" s="120"/>
      <c r="D909" s="162"/>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spans="1:46" ht="15.75" customHeight="1">
      <c r="A910" s="120"/>
      <c r="B910" s="120"/>
      <c r="C910" s="120"/>
      <c r="D910" s="162"/>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spans="1:46" ht="15.75" customHeight="1">
      <c r="A911" s="120"/>
      <c r="B911" s="120"/>
      <c r="C911" s="120"/>
      <c r="D911" s="162"/>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spans="1:46" ht="15.75" customHeight="1">
      <c r="A912" s="120"/>
      <c r="B912" s="120"/>
      <c r="C912" s="120"/>
      <c r="D912" s="162"/>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spans="1:46" ht="15.75" customHeight="1">
      <c r="A913" s="120"/>
      <c r="B913" s="120"/>
      <c r="C913" s="120"/>
      <c r="D913" s="162"/>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spans="1:46" ht="15.75" customHeight="1">
      <c r="A914" s="120"/>
      <c r="B914" s="120"/>
      <c r="C914" s="120"/>
      <c r="D914" s="162"/>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spans="1:46" ht="15.75" customHeight="1">
      <c r="A915" s="120"/>
      <c r="B915" s="120"/>
      <c r="C915" s="120"/>
      <c r="D915" s="162"/>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spans="1:46" ht="15.75" customHeight="1">
      <c r="A916" s="120"/>
      <c r="B916" s="120"/>
      <c r="C916" s="120"/>
      <c r="D916" s="162"/>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spans="1:46" ht="15.75" customHeight="1">
      <c r="A917" s="120"/>
      <c r="B917" s="120"/>
      <c r="C917" s="120"/>
      <c r="D917" s="162"/>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spans="1:46" ht="15.75" customHeight="1">
      <c r="A918" s="120"/>
      <c r="B918" s="120"/>
      <c r="C918" s="120"/>
      <c r="D918" s="162"/>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spans="1:46" ht="15.75" customHeight="1">
      <c r="A919" s="120"/>
      <c r="B919" s="120"/>
      <c r="C919" s="120"/>
      <c r="D919" s="162"/>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spans="1:46" ht="15.75" customHeight="1">
      <c r="A920" s="120"/>
      <c r="B920" s="120"/>
      <c r="C920" s="120"/>
      <c r="D920" s="162"/>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spans="1:46" ht="15.75" customHeight="1">
      <c r="A921" s="120"/>
      <c r="B921" s="120"/>
      <c r="C921" s="120"/>
      <c r="D921" s="162"/>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spans="1:46" ht="15.75" customHeight="1">
      <c r="A922" s="120"/>
      <c r="B922" s="120"/>
      <c r="C922" s="120"/>
      <c r="D922" s="162"/>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spans="1:46" ht="15.75" customHeight="1">
      <c r="A923" s="120"/>
      <c r="B923" s="120"/>
      <c r="C923" s="120"/>
      <c r="D923" s="162"/>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spans="1:46" ht="15.75" customHeight="1">
      <c r="A924" s="120"/>
      <c r="B924" s="120"/>
      <c r="C924" s="120"/>
      <c r="D924" s="162"/>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spans="1:46" ht="15.75" customHeight="1">
      <c r="A925" s="120"/>
      <c r="B925" s="120"/>
      <c r="C925" s="120"/>
      <c r="D925" s="162"/>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spans="1:46" ht="15.75" customHeight="1">
      <c r="A926" s="120"/>
      <c r="B926" s="120"/>
      <c r="C926" s="120"/>
      <c r="D926" s="162"/>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spans="1:46" ht="15.75" customHeight="1">
      <c r="A927" s="120"/>
      <c r="B927" s="120"/>
      <c r="C927" s="120"/>
      <c r="D927" s="162"/>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spans="1:46" ht="15.75" customHeight="1">
      <c r="A928" s="120"/>
      <c r="B928" s="120"/>
      <c r="C928" s="120"/>
      <c r="D928" s="162"/>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spans="1:46" ht="15.75" customHeight="1">
      <c r="A929" s="120"/>
      <c r="B929" s="120"/>
      <c r="C929" s="120"/>
      <c r="D929" s="162"/>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spans="1:46" ht="15.75" customHeight="1">
      <c r="A930" s="120"/>
      <c r="B930" s="120"/>
      <c r="C930" s="120"/>
      <c r="D930" s="162"/>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spans="1:46" ht="15.75" customHeight="1">
      <c r="A931" s="120"/>
      <c r="B931" s="120"/>
      <c r="C931" s="120"/>
      <c r="D931" s="162"/>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spans="1:46" ht="15.75" customHeight="1">
      <c r="A932" s="120"/>
      <c r="B932" s="120"/>
      <c r="C932" s="120"/>
      <c r="D932" s="162"/>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spans="1:46" ht="15.75" customHeight="1">
      <c r="A933" s="120"/>
      <c r="B933" s="120"/>
      <c r="C933" s="120"/>
      <c r="D933" s="162"/>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spans="1:46" ht="15.75" customHeight="1">
      <c r="A934" s="120"/>
      <c r="B934" s="120"/>
      <c r="C934" s="120"/>
      <c r="D934" s="162"/>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spans="1:46" ht="15.75" customHeight="1">
      <c r="A935" s="120"/>
      <c r="B935" s="120"/>
      <c r="C935" s="120"/>
      <c r="D935" s="162"/>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spans="1:46" ht="15.75" customHeight="1">
      <c r="A936" s="120"/>
      <c r="B936" s="120"/>
      <c r="C936" s="120"/>
      <c r="D936" s="162"/>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spans="1:46" ht="15.75" customHeight="1">
      <c r="A937" s="120"/>
      <c r="B937" s="120"/>
      <c r="C937" s="120"/>
      <c r="D937" s="162"/>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spans="1:46" ht="15.75" customHeight="1">
      <c r="A938" s="120"/>
      <c r="B938" s="120"/>
      <c r="C938" s="120"/>
      <c r="D938" s="162"/>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spans="1:46" ht="15.75" customHeight="1">
      <c r="A939" s="120"/>
      <c r="B939" s="120"/>
      <c r="C939" s="120"/>
      <c r="D939" s="162"/>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spans="1:46" ht="15.75" customHeight="1">
      <c r="A940" s="120"/>
      <c r="B940" s="120"/>
      <c r="C940" s="120"/>
      <c r="D940" s="162"/>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spans="1:46" ht="15.75" customHeight="1">
      <c r="A941" s="120"/>
      <c r="B941" s="120"/>
      <c r="C941" s="120"/>
      <c r="D941" s="162"/>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spans="1:46" ht="15.75" customHeight="1">
      <c r="A942" s="120"/>
      <c r="B942" s="120"/>
      <c r="C942" s="120"/>
      <c r="D942" s="162"/>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spans="1:46" ht="15.75" customHeight="1">
      <c r="A943" s="120"/>
      <c r="B943" s="120"/>
      <c r="C943" s="120"/>
      <c r="D943" s="162"/>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spans="1:46" ht="15.75" customHeight="1">
      <c r="A944" s="120"/>
      <c r="B944" s="120"/>
      <c r="C944" s="120"/>
      <c r="D944" s="162"/>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spans="1:46" ht="15.75" customHeight="1">
      <c r="A945" s="120"/>
      <c r="B945" s="120"/>
      <c r="C945" s="120"/>
      <c r="D945" s="162"/>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spans="1:46" ht="15.75" customHeight="1">
      <c r="A946" s="120"/>
      <c r="B946" s="120"/>
      <c r="C946" s="120"/>
      <c r="D946" s="162"/>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spans="1:46" ht="15.75" customHeight="1">
      <c r="A947" s="120"/>
      <c r="B947" s="120"/>
      <c r="C947" s="120"/>
      <c r="D947" s="162"/>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spans="1:46" ht="15.75" customHeight="1">
      <c r="A948" s="120"/>
      <c r="B948" s="120"/>
      <c r="C948" s="120"/>
      <c r="D948" s="162"/>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spans="1:46" ht="15.75" customHeight="1">
      <c r="A949" s="120"/>
      <c r="B949" s="120"/>
      <c r="C949" s="120"/>
      <c r="D949" s="162"/>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spans="1:46" ht="15.75" customHeight="1">
      <c r="A950" s="120"/>
      <c r="B950" s="120"/>
      <c r="C950" s="120"/>
      <c r="D950" s="162"/>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spans="1:46" ht="15.75" customHeight="1">
      <c r="A951" s="120"/>
      <c r="B951" s="120"/>
      <c r="C951" s="120"/>
      <c r="D951" s="162"/>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spans="1:46" ht="15.75" customHeight="1">
      <c r="A952" s="120"/>
      <c r="B952" s="120"/>
      <c r="C952" s="120"/>
      <c r="D952" s="162"/>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spans="1:46" ht="15.75" customHeight="1">
      <c r="A953" s="120"/>
      <c r="B953" s="120"/>
      <c r="C953" s="120"/>
      <c r="D953" s="162"/>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spans="1:46" ht="15.75" customHeight="1">
      <c r="A954" s="120"/>
      <c r="B954" s="120"/>
      <c r="C954" s="120"/>
      <c r="D954" s="162"/>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spans="1:46" ht="15.75" customHeight="1">
      <c r="A955" s="120"/>
      <c r="B955" s="120"/>
      <c r="C955" s="120"/>
      <c r="D955" s="162"/>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spans="1:46" ht="15.75" customHeight="1">
      <c r="A956" s="120"/>
      <c r="B956" s="120"/>
      <c r="C956" s="120"/>
      <c r="D956" s="162"/>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spans="1:46" ht="15.75" customHeight="1">
      <c r="A957" s="120"/>
      <c r="B957" s="120"/>
      <c r="C957" s="120"/>
      <c r="D957" s="162"/>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spans="1:46" ht="15.75" customHeight="1">
      <c r="A958" s="120"/>
      <c r="B958" s="120"/>
      <c r="C958" s="120"/>
      <c r="D958" s="162"/>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spans="1:46" ht="15.75" customHeight="1">
      <c r="A959" s="120"/>
      <c r="B959" s="120"/>
      <c r="C959" s="120"/>
      <c r="D959" s="162"/>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spans="1:46" ht="15.75" customHeight="1">
      <c r="A960" s="120"/>
      <c r="B960" s="120"/>
      <c r="C960" s="120"/>
      <c r="D960" s="162"/>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spans="1:46" ht="15.75" customHeight="1">
      <c r="A961" s="120"/>
      <c r="B961" s="120"/>
      <c r="C961" s="120"/>
      <c r="D961" s="162"/>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spans="1:46" ht="15.75" customHeight="1">
      <c r="A962" s="120"/>
      <c r="B962" s="120"/>
      <c r="C962" s="120"/>
      <c r="D962" s="162"/>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spans="1:46" ht="15.75" customHeight="1">
      <c r="A963" s="120"/>
      <c r="B963" s="120"/>
      <c r="C963" s="120"/>
      <c r="D963" s="162"/>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spans="1:46" ht="15.75" customHeight="1">
      <c r="A964" s="120"/>
      <c r="B964" s="120"/>
      <c r="C964" s="120"/>
      <c r="D964" s="162"/>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spans="1:46" ht="15.75" customHeight="1">
      <c r="A965" s="120"/>
      <c r="B965" s="120"/>
      <c r="C965" s="120"/>
      <c r="D965" s="162"/>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spans="1:46" ht="15.75" customHeight="1">
      <c r="A966" s="120"/>
      <c r="B966" s="120"/>
      <c r="C966" s="120"/>
      <c r="D966" s="162"/>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spans="1:46" ht="15.75" customHeight="1">
      <c r="A967" s="120"/>
      <c r="B967" s="120"/>
      <c r="C967" s="120"/>
      <c r="D967" s="162"/>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spans="1:46" ht="15.75" customHeight="1">
      <c r="A968" s="120"/>
      <c r="B968" s="120"/>
      <c r="C968" s="120"/>
      <c r="D968" s="162"/>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spans="1:46" ht="15.75" customHeight="1">
      <c r="A969" s="120"/>
      <c r="B969" s="120"/>
      <c r="C969" s="120"/>
      <c r="D969" s="162"/>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spans="1:46" ht="15.75" customHeight="1">
      <c r="A970" s="120"/>
      <c r="B970" s="120"/>
      <c r="C970" s="120"/>
      <c r="D970" s="162"/>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spans="1:46" ht="15.75" customHeight="1">
      <c r="A971" s="120"/>
      <c r="B971" s="120"/>
      <c r="C971" s="120"/>
      <c r="D971" s="162"/>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spans="1:46" ht="15.75" customHeight="1">
      <c r="A972" s="120"/>
      <c r="B972" s="120"/>
      <c r="C972" s="120"/>
      <c r="D972" s="162"/>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spans="1:46" ht="15.75" customHeight="1">
      <c r="A973" s="120"/>
      <c r="B973" s="120"/>
      <c r="C973" s="120"/>
      <c r="D973" s="162"/>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spans="1:46" ht="15.75" customHeight="1">
      <c r="A974" s="120"/>
      <c r="B974" s="120"/>
      <c r="C974" s="120"/>
      <c r="D974" s="162"/>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spans="1:46" ht="15.75" customHeight="1">
      <c r="A975" s="120"/>
      <c r="B975" s="120"/>
      <c r="C975" s="120"/>
      <c r="D975" s="162"/>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spans="1:46" ht="15.75" customHeight="1">
      <c r="A976" s="120"/>
      <c r="B976" s="120"/>
      <c r="C976" s="120"/>
      <c r="D976" s="162"/>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spans="1:46" ht="15.75" customHeight="1">
      <c r="A977" s="120"/>
      <c r="B977" s="120"/>
      <c r="C977" s="120"/>
      <c r="D977" s="162"/>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spans="1:46" ht="15.75" customHeight="1">
      <c r="A978" s="120"/>
      <c r="B978" s="120"/>
      <c r="C978" s="120"/>
      <c r="D978" s="162"/>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spans="1:46" ht="15.75" customHeight="1">
      <c r="A979" s="120"/>
      <c r="B979" s="120"/>
      <c r="C979" s="120"/>
      <c r="D979" s="162"/>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spans="1:46" ht="15.75" customHeight="1">
      <c r="A980" s="120"/>
      <c r="B980" s="120"/>
      <c r="C980" s="120"/>
      <c r="D980" s="162"/>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spans="1:46" ht="15.75" customHeight="1">
      <c r="A981" s="120"/>
      <c r="B981" s="120"/>
      <c r="C981" s="120"/>
      <c r="D981" s="162"/>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spans="1:46" ht="15.75" customHeight="1">
      <c r="A982" s="120"/>
      <c r="B982" s="120"/>
      <c r="C982" s="120"/>
      <c r="D982" s="162"/>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spans="1:46" ht="15.75" customHeight="1">
      <c r="A983" s="120"/>
      <c r="B983" s="120"/>
      <c r="C983" s="120"/>
      <c r="D983" s="162"/>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spans="1:46" ht="15.75" customHeight="1">
      <c r="A984" s="120"/>
      <c r="B984" s="120"/>
      <c r="C984" s="120"/>
      <c r="D984" s="162"/>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spans="1:46" ht="15.75" customHeight="1">
      <c r="A985" s="120"/>
      <c r="B985" s="120"/>
      <c r="C985" s="120"/>
      <c r="D985" s="162"/>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spans="1:46" ht="15.75" customHeight="1">
      <c r="A986" s="120"/>
      <c r="B986" s="120"/>
      <c r="C986" s="120"/>
      <c r="D986" s="162"/>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spans="1:46" ht="15.75" customHeight="1">
      <c r="A987" s="120"/>
      <c r="B987" s="120"/>
      <c r="C987" s="120"/>
      <c r="D987" s="162"/>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spans="1:46" ht="15.75" customHeight="1">
      <c r="A988" s="120"/>
      <c r="B988" s="120"/>
      <c r="C988" s="120"/>
      <c r="D988" s="162"/>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spans="1:46" ht="15.75" customHeight="1">
      <c r="A989" s="120"/>
      <c r="B989" s="120"/>
      <c r="C989" s="120"/>
      <c r="D989" s="162"/>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spans="1:46" ht="15.75" customHeight="1">
      <c r="A990" s="120"/>
      <c r="B990" s="120"/>
      <c r="C990" s="120"/>
      <c r="D990" s="162"/>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spans="1:46" ht="15.75" customHeight="1">
      <c r="A991" s="120"/>
      <c r="B991" s="120"/>
      <c r="C991" s="120"/>
      <c r="D991" s="162"/>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spans="1:46" ht="15.75" customHeight="1">
      <c r="A992" s="120"/>
      <c r="B992" s="120"/>
      <c r="C992" s="120"/>
      <c r="D992" s="162"/>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spans="1:46" ht="15.75" customHeight="1">
      <c r="A993" s="120"/>
      <c r="B993" s="120"/>
      <c r="C993" s="120"/>
      <c r="D993" s="162"/>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spans="1:46" ht="15.75" customHeight="1">
      <c r="A994" s="120"/>
      <c r="B994" s="120"/>
      <c r="C994" s="120"/>
      <c r="D994" s="162"/>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spans="1:46" ht="15.75" customHeight="1">
      <c r="A995" s="120"/>
      <c r="B995" s="120"/>
      <c r="C995" s="120"/>
      <c r="D995" s="162"/>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spans="1:46" ht="15.75" customHeight="1">
      <c r="A996" s="120"/>
      <c r="B996" s="120"/>
      <c r="C996" s="120"/>
      <c r="D996" s="162"/>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spans="1:46" ht="15.75" customHeight="1">
      <c r="A997" s="120"/>
      <c r="B997" s="120"/>
      <c r="C997" s="120"/>
      <c r="D997" s="162"/>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spans="1:46" ht="15.75" customHeight="1">
      <c r="A998" s="120"/>
      <c r="B998" s="120"/>
      <c r="C998" s="120"/>
      <c r="D998" s="162"/>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spans="1:46" ht="15.75" customHeight="1">
      <c r="A999" s="120"/>
      <c r="B999" s="120"/>
      <c r="C999" s="120"/>
      <c r="D999" s="162"/>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spans="1:46" ht="15.75" customHeight="1">
      <c r="A1000" s="120"/>
      <c r="B1000" s="120"/>
      <c r="C1000" s="120"/>
      <c r="D1000" s="162"/>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27">
    <mergeCell ref="A1:AT1"/>
    <mergeCell ref="D3:O3"/>
    <mergeCell ref="D4:O4"/>
    <mergeCell ref="D5:O5"/>
    <mergeCell ref="D6:O6"/>
    <mergeCell ref="D7:O7"/>
    <mergeCell ref="A10:AT10"/>
    <mergeCell ref="C13:F13"/>
    <mergeCell ref="C33:D33"/>
    <mergeCell ref="E33:F33"/>
    <mergeCell ref="G33:H33"/>
    <mergeCell ref="I33:J33"/>
    <mergeCell ref="A61:AA61"/>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65B845B1D01D04B9A39D7891D10DD18" ma:contentTypeVersion="19" ma:contentTypeDescription="Crear nuevo documento." ma:contentTypeScope="" ma:versionID="b7301022433bb7bfc1e561ffd1c2f098">
  <xsd:schema xmlns:xsd="http://www.w3.org/2001/XMLSchema" xmlns:xs="http://www.w3.org/2001/XMLSchema" xmlns:p="http://schemas.microsoft.com/office/2006/metadata/properties" xmlns:ns2="e8e21bb5-6507-4709-96df-60698ada359b" xmlns:ns3="8c1a0845-d76f-45df-a68f-a31234277092" targetNamespace="http://schemas.microsoft.com/office/2006/metadata/properties" ma:root="true" ma:fieldsID="596177f9451feb212c6c9df4bfd08695" ns2:_="" ns3:_="">
    <xsd:import namespace="e8e21bb5-6507-4709-96df-60698ada359b"/>
    <xsd:import namespace="8c1a0845-d76f-45df-a68f-a3123427709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element ref="ns2:Ultima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e21bb5-6507-4709-96df-60698ada35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526b8547-2968-49f4-998e-dc1b97ecf8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Ultimaversion" ma:index="26" nillable="true" ma:displayName="Ultima version" ma:default="1" ma:format="Dropdown" ma:internalName="Ultimaversion">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c1a0845-d76f-45df-a68f-a31234277092"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21ab5b0-cd03-4bf9-a9e1-8d3d5bb1a03c}" ma:internalName="TaxCatchAll" ma:showField="CatchAllData" ma:web="8c1a0845-d76f-45df-a68f-a312342770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Ultimaversion xmlns="e8e21bb5-6507-4709-96df-60698ada359b">true</Ultimaversion>
    <lcf76f155ced4ddcb4097134ff3c332f xmlns="e8e21bb5-6507-4709-96df-60698ada359b">
      <Terms xmlns="http://schemas.microsoft.com/office/infopath/2007/PartnerControls"/>
    </lcf76f155ced4ddcb4097134ff3c332f>
    <TaxCatchAll xmlns="8c1a0845-d76f-45df-a68f-a31234277092" xsi:nil="true"/>
  </documentManagement>
</p:properties>
</file>

<file path=customXml/itemProps1.xml><?xml version="1.0" encoding="utf-8"?>
<ds:datastoreItem xmlns:ds="http://schemas.openxmlformats.org/officeDocument/2006/customXml" ds:itemID="{8811E641-5476-464C-BE2F-CA5F95B542CA}"/>
</file>

<file path=customXml/itemProps2.xml><?xml version="1.0" encoding="utf-8"?>
<ds:datastoreItem xmlns:ds="http://schemas.openxmlformats.org/officeDocument/2006/customXml" ds:itemID="{EB569967-9A90-43BB-BE2A-61EAF9476EAD}"/>
</file>

<file path=customXml/itemProps3.xml><?xml version="1.0" encoding="utf-8"?>
<ds:datastoreItem xmlns:ds="http://schemas.openxmlformats.org/officeDocument/2006/customXml" ds:itemID="{B14D7308-6E67-4127-9A21-46D48786C6E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dmendoza</dc:creator>
  <cp:keywords/>
  <dc:description/>
  <cp:lastModifiedBy/>
  <cp:revision/>
  <dcterms:created xsi:type="dcterms:W3CDTF">2009-10-20T13:50:35Z</dcterms:created>
  <dcterms:modified xsi:type="dcterms:W3CDTF">2024-10-18T19:43:39Z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0x010100E65B845B1D01D04B9A39D7891D10DD18</vt:lpwstr>
  </property>
</Properties>
</file>