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nube1.sharepoint.com/sites/GestindelaInformacin/Documentos compartidos/RANKINGS/Ranking ODS/2025 datos 2023/03. Evidencias/"/>
    </mc:Choice>
  </mc:AlternateContent>
  <xr:revisionPtr revIDLastSave="0" documentId="8_{D31BB60E-C5B1-45BA-B661-A041BA462CCB}" xr6:coauthVersionLast="47" xr6:coauthVersionMax="47" xr10:uidLastSave="{00000000-0000-0000-0000-000000000000}"/>
  <bookViews>
    <workbookView xWindow="-108" yWindow="-108" windowWidth="23256" windowHeight="12456" firstSheet="1" activeTab="1" xr2:uid="{C12F5F21-AAD7-469F-82F1-CB0B4824311A}"/>
  </bookViews>
  <sheets>
    <sheet name="2023" sheetId="1" r:id="rId1"/>
    <sheet name="2024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7" i="2"/>
  <c r="L4" i="2"/>
  <c r="I3" i="2"/>
  <c r="D14" i="2"/>
  <c r="D13" i="2"/>
  <c r="D12" i="2"/>
  <c r="I4" i="2"/>
  <c r="G7" i="2"/>
  <c r="G8" i="2" s="1"/>
  <c r="F7" i="2"/>
  <c r="F8" i="2" s="1"/>
  <c r="I6" i="2"/>
  <c r="I5" i="2"/>
  <c r="E7" i="2"/>
  <c r="E8" i="2" s="1"/>
  <c r="D7" i="2"/>
  <c r="D8" i="2" s="1"/>
  <c r="M4" i="1"/>
  <c r="I7" i="1"/>
  <c r="I8" i="1"/>
  <c r="J8" i="1"/>
  <c r="L4" i="1"/>
  <c r="I4" i="1"/>
  <c r="I5" i="1"/>
  <c r="I6" i="1"/>
  <c r="I3" i="1"/>
  <c r="D7" i="1"/>
  <c r="H3" i="1"/>
  <c r="E4" i="1"/>
  <c r="D4" i="1"/>
  <c r="H7" i="1"/>
  <c r="H8" i="1" s="1"/>
  <c r="G7" i="1"/>
  <c r="G8" i="1" s="1"/>
  <c r="H7" i="2" l="1"/>
  <c r="F7" i="1"/>
  <c r="E7" i="1"/>
  <c r="D12" i="1"/>
  <c r="D8" i="1" s="1"/>
  <c r="D13" i="1"/>
  <c r="D14" i="1"/>
  <c r="H8" i="2" l="1"/>
  <c r="I8" i="2"/>
  <c r="M4" i="2" s="1"/>
  <c r="E8" i="1"/>
  <c r="F8" i="1"/>
</calcChain>
</file>

<file path=xl/sharedStrings.xml><?xml version="1.0" encoding="utf-8"?>
<sst xmlns="http://schemas.openxmlformats.org/spreadsheetml/2006/main" count="50" uniqueCount="24">
  <si>
    <t>Sede</t>
  </si>
  <si>
    <t>Gasolina (L)</t>
  </si>
  <si>
    <t>Diesel (L)</t>
  </si>
  <si>
    <t>GLP (L)</t>
  </si>
  <si>
    <t>Electricidad (kWh)</t>
  </si>
  <si>
    <t>Energía solar (kWh)</t>
  </si>
  <si>
    <t>Energía baja en emisiones (Kwh)</t>
  </si>
  <si>
    <t>Total (GJ)</t>
  </si>
  <si>
    <t>Porcentaje de energía baja en carbono</t>
  </si>
  <si>
    <t>Producción de electricidad baja en Carbono en Costa Rica</t>
  </si>
  <si>
    <t>Campus Tecnológico Central Cartago</t>
  </si>
  <si>
    <t>Energía solar</t>
  </si>
  <si>
    <t>Enegía total baja en emisiones</t>
  </si>
  <si>
    <t>Campus Tecnológico Local San Carlos</t>
  </si>
  <si>
    <t>Campus Tecnológico Local San José</t>
  </si>
  <si>
    <t>Centro Académico de Limón</t>
  </si>
  <si>
    <t>Subtotal</t>
  </si>
  <si>
    <t>Poder calórico</t>
  </si>
  <si>
    <t>GJ/L</t>
  </si>
  <si>
    <t>MJ/L</t>
  </si>
  <si>
    <t>Gasolina</t>
  </si>
  <si>
    <t>Diesel</t>
  </si>
  <si>
    <t>Gas Licuado de Petróleo</t>
  </si>
  <si>
    <t>Electricidad (GJ/kWh)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</si>
</sst>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11" xfId="0" applyBorder="1"/>
    <xf numFmtId="0" fontId="1" fillId="0" borderId="1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/>
    <xf numFmtId="0" fontId="0" fillId="0" borderId="1" xfId="0" applyBorder="1" applyAlignment="1">
      <alignment wrapText="1"/>
    </xf>
    <xf numFmtId="0" fontId="2" fillId="2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wrapText="1"/>
    </xf>
    <xf numFmtId="0" fontId="0" fillId="4" borderId="14" xfId="0" applyFill="1" applyBorder="1"/>
    <xf numFmtId="1" fontId="0" fillId="0" borderId="0" xfId="0" applyNumberFormat="1"/>
    <xf numFmtId="0" fontId="0" fillId="4" borderId="14" xfId="0" applyFill="1" applyBorder="1" applyAlignment="1">
      <alignment wrapText="1"/>
    </xf>
    <xf numFmtId="9" fontId="0" fillId="4" borderId="14" xfId="1" applyFont="1" applyFill="1" applyBorder="1" applyAlignment="1">
      <alignment horizontal="center" wrapText="1"/>
    </xf>
    <xf numFmtId="0" fontId="0" fillId="5" borderId="14" xfId="0" applyFill="1" applyBorder="1"/>
    <xf numFmtId="164" fontId="2" fillId="2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0B14-9186-4B88-9AB3-1DC04C24D91B}">
  <dimension ref="C2:O17"/>
  <sheetViews>
    <sheetView showGridLines="0" workbookViewId="0">
      <selection activeCell="O3" sqref="O3"/>
    </sheetView>
  </sheetViews>
  <sheetFormatPr defaultColWidth="11.42578125" defaultRowHeight="14.45"/>
  <cols>
    <col min="3" max="3" width="20.42578125" style="1" customWidth="1"/>
    <col min="4" max="4" width="12" bestFit="1" customWidth="1"/>
    <col min="5" max="5" width="9.42578125" customWidth="1"/>
    <col min="6" max="6" width="7.85546875" customWidth="1"/>
    <col min="7" max="7" width="14" customWidth="1"/>
    <col min="8" max="8" width="15.140625" customWidth="1"/>
    <col min="9" max="9" width="18.5703125" customWidth="1"/>
    <col min="15" max="15" width="22.85546875" customWidth="1"/>
  </cols>
  <sheetData>
    <row r="2" spans="3:15" s="2" customFormat="1" ht="52.15" customHeight="1"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26" t="s">
        <v>7</v>
      </c>
      <c r="L2" s="27" t="s">
        <v>8</v>
      </c>
      <c r="M2" s="28"/>
      <c r="O2" s="17" t="s">
        <v>9</v>
      </c>
    </row>
    <row r="3" spans="3:15" ht="45.75">
      <c r="C3" s="18" t="s">
        <v>10</v>
      </c>
      <c r="D3" s="19">
        <v>11363.2309</v>
      </c>
      <c r="E3" s="19">
        <v>66916.675959999993</v>
      </c>
      <c r="F3" s="19">
        <v>18173.669999999998</v>
      </c>
      <c r="G3" s="19">
        <v>4058536</v>
      </c>
      <c r="H3" s="19">
        <f>365420+35831.5</f>
        <v>401251.5</v>
      </c>
      <c r="I3" s="19">
        <f>G3+H3</f>
        <v>4459787.5</v>
      </c>
      <c r="J3" s="26"/>
      <c r="L3" s="19" t="s">
        <v>11</v>
      </c>
      <c r="M3" s="21" t="s">
        <v>12</v>
      </c>
      <c r="N3" s="20"/>
      <c r="O3" s="22">
        <v>0.95</v>
      </c>
    </row>
    <row r="4" spans="3:15" ht="28.9">
      <c r="C4" s="18" t="s">
        <v>13</v>
      </c>
      <c r="D4" s="19">
        <f>3038.3+54.18</f>
        <v>3092.48</v>
      </c>
      <c r="E4" s="19">
        <f>15731.35+960.69+397.38</f>
        <v>17089.420000000002</v>
      </c>
      <c r="F4" s="19">
        <v>6925.83</v>
      </c>
      <c r="G4" s="19">
        <v>1659018.2</v>
      </c>
      <c r="H4" s="19"/>
      <c r="I4" s="19">
        <f t="shared" ref="I4:I6" si="0">G4+H4</f>
        <v>1659018.2</v>
      </c>
      <c r="J4" s="26"/>
      <c r="L4" s="17">
        <f>(H8/J8)*100</f>
        <v>5.1614105861062827</v>
      </c>
      <c r="M4" s="17">
        <f>(I8/J8)*100</f>
        <v>80.237335952596794</v>
      </c>
    </row>
    <row r="5" spans="3:15" ht="28.9">
      <c r="C5" s="18" t="s">
        <v>14</v>
      </c>
      <c r="D5" s="19">
        <v>350.11</v>
      </c>
      <c r="E5" s="19">
        <v>168.35</v>
      </c>
      <c r="F5" s="19">
        <v>0</v>
      </c>
      <c r="G5" s="19">
        <v>227384</v>
      </c>
      <c r="H5" s="19"/>
      <c r="I5" s="19">
        <f t="shared" si="0"/>
        <v>227384</v>
      </c>
      <c r="J5" s="26"/>
    </row>
    <row r="6" spans="3:15" ht="28.9">
      <c r="C6" s="18" t="s">
        <v>15</v>
      </c>
      <c r="D6" s="19">
        <v>938.32</v>
      </c>
      <c r="E6" s="19">
        <v>2255.5500000000002</v>
      </c>
      <c r="F6" s="19">
        <v>0</v>
      </c>
      <c r="G6" s="19">
        <v>198696</v>
      </c>
      <c r="H6" s="19"/>
      <c r="I6" s="19">
        <f t="shared" si="0"/>
        <v>198696</v>
      </c>
      <c r="J6" s="26"/>
    </row>
    <row r="7" spans="3:15">
      <c r="C7" s="17" t="s">
        <v>16</v>
      </c>
      <c r="D7" s="17">
        <f>SUM(D3:D6)</f>
        <v>15744.1409</v>
      </c>
      <c r="E7" s="17">
        <f>SUM(E3:E6)</f>
        <v>86429.99596</v>
      </c>
      <c r="F7" s="17">
        <f>SUM(F3:F6)</f>
        <v>25099.5</v>
      </c>
      <c r="G7" s="17">
        <f>SUM(G3:G6)</f>
        <v>6143634.2000000002</v>
      </c>
      <c r="H7" s="17">
        <f>SUM(H3:H6)</f>
        <v>401251.5</v>
      </c>
      <c r="I7" s="17">
        <f>H7+G7*0.95</f>
        <v>6237703.9900000002</v>
      </c>
      <c r="J7" s="26"/>
    </row>
    <row r="8" spans="3:15">
      <c r="C8" s="17" t="s">
        <v>7</v>
      </c>
      <c r="D8" s="17">
        <f>D7*D12</f>
        <v>527.27127874099995</v>
      </c>
      <c r="E8" s="17">
        <f>E7*D13</f>
        <v>3253.2250479344002</v>
      </c>
      <c r="F8" s="17">
        <f>F7*D14</f>
        <v>644.55516</v>
      </c>
      <c r="G8" s="17">
        <f>G7*D17</f>
        <v>22117.083119999999</v>
      </c>
      <c r="H8" s="17">
        <f>H7*D17</f>
        <v>1444.5054</v>
      </c>
      <c r="I8" s="17">
        <f>I7*D17</f>
        <v>22455.734364</v>
      </c>
      <c r="J8" s="17">
        <f>D8+E8+F8+G8+H8</f>
        <v>27986.640006675399</v>
      </c>
    </row>
    <row r="10" spans="3:15" ht="15" thickBot="1"/>
    <row r="11" spans="3:15" ht="15" thickBot="1">
      <c r="C11" s="11" t="s">
        <v>17</v>
      </c>
      <c r="D11" s="7" t="s">
        <v>18</v>
      </c>
      <c r="E11" s="6" t="s">
        <v>19</v>
      </c>
    </row>
    <row r="12" spans="3:15">
      <c r="C12" s="12" t="s">
        <v>20</v>
      </c>
      <c r="D12" s="8">
        <f>E12/1000</f>
        <v>3.3489999999999999E-2</v>
      </c>
      <c r="E12" s="5">
        <v>33.49</v>
      </c>
    </row>
    <row r="13" spans="3:15">
      <c r="C13" s="13" t="s">
        <v>21</v>
      </c>
      <c r="D13" s="9">
        <f t="shared" ref="D13:D14" si="1">E13/1000</f>
        <v>3.764E-2</v>
      </c>
      <c r="E13" s="3">
        <v>37.64</v>
      </c>
    </row>
    <row r="14" spans="3:15" ht="29.45" thickBot="1">
      <c r="C14" s="14" t="s">
        <v>22</v>
      </c>
      <c r="D14" s="10">
        <f t="shared" si="1"/>
        <v>2.5680000000000001E-2</v>
      </c>
      <c r="E14" s="4">
        <v>25.68</v>
      </c>
    </row>
    <row r="16" spans="3:15" ht="15" thickBot="1"/>
    <row r="17" spans="3:4" ht="15" thickBot="1">
      <c r="C17" s="16" t="s">
        <v>23</v>
      </c>
      <c r="D17" s="15">
        <v>3.5999999999999999E-3</v>
      </c>
    </row>
  </sheetData>
  <mergeCells count="2">
    <mergeCell ref="J2:J7"/>
    <mergeCell ref="L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3F5F-7E0F-4850-A8F6-DEED6A33D900}">
  <dimension ref="C2:O17"/>
  <sheetViews>
    <sheetView showGridLines="0" tabSelected="1" workbookViewId="0">
      <selection activeCell="I8" sqref="I8"/>
    </sheetView>
  </sheetViews>
  <sheetFormatPr defaultColWidth="11.42578125" defaultRowHeight="15"/>
  <cols>
    <col min="3" max="3" width="20.42578125" style="1" customWidth="1"/>
    <col min="4" max="4" width="12" bestFit="1" customWidth="1"/>
    <col min="5" max="5" width="9.42578125" customWidth="1"/>
    <col min="6" max="6" width="7.85546875" customWidth="1"/>
    <col min="7" max="7" width="11.7109375" customWidth="1"/>
    <col min="8" max="8" width="11.85546875" customWidth="1"/>
    <col min="9" max="9" width="16.5703125" customWidth="1"/>
    <col min="10" max="12" width="9.140625"/>
    <col min="13" max="13" width="11.28515625" customWidth="1"/>
    <col min="14" max="14" width="9.140625"/>
    <col min="15" max="15" width="22.85546875" customWidth="1"/>
  </cols>
  <sheetData>
    <row r="2" spans="3:15" s="2" customFormat="1" ht="52.15" customHeight="1">
      <c r="C2" s="17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26" t="s">
        <v>7</v>
      </c>
      <c r="L2" s="27" t="s">
        <v>8</v>
      </c>
      <c r="M2" s="28"/>
      <c r="O2" s="17" t="s">
        <v>9</v>
      </c>
    </row>
    <row r="3" spans="3:15" ht="45.75">
      <c r="C3" s="18" t="s">
        <v>10</v>
      </c>
      <c r="D3" s="19">
        <v>7866</v>
      </c>
      <c r="E3" s="19">
        <v>79354</v>
      </c>
      <c r="F3" s="19">
        <v>16544.580000000002</v>
      </c>
      <c r="G3" s="19">
        <v>3813653</v>
      </c>
      <c r="H3" s="23">
        <v>353400</v>
      </c>
      <c r="I3" s="19">
        <f>G3+H3</f>
        <v>4167053</v>
      </c>
      <c r="J3" s="26"/>
      <c r="L3" s="21" t="s">
        <v>11</v>
      </c>
      <c r="M3" s="21" t="s">
        <v>12</v>
      </c>
      <c r="N3" s="20"/>
      <c r="O3" s="22">
        <v>0.86799999999999999</v>
      </c>
    </row>
    <row r="4" spans="3:15" ht="30.75">
      <c r="C4" s="18" t="s">
        <v>13</v>
      </c>
      <c r="D4" s="19">
        <v>3371</v>
      </c>
      <c r="E4" s="19">
        <v>31531</v>
      </c>
      <c r="F4" s="19">
        <v>38893</v>
      </c>
      <c r="G4" s="19">
        <v>2088355</v>
      </c>
      <c r="H4" s="19"/>
      <c r="I4" s="19">
        <f>G4+H4</f>
        <v>2088355</v>
      </c>
      <c r="J4" s="26"/>
      <c r="L4" s="24">
        <f>(H8/J8)*100</f>
        <v>4.1963399538200905</v>
      </c>
      <c r="M4" s="25">
        <f>(I8/J8)*100</f>
        <v>69.747067498995392</v>
      </c>
    </row>
    <row r="5" spans="3:15" ht="30.75">
      <c r="C5" s="18" t="s">
        <v>14</v>
      </c>
      <c r="D5" s="19">
        <v>295</v>
      </c>
      <c r="E5" s="19">
        <v>440</v>
      </c>
      <c r="F5" s="19">
        <v>1881</v>
      </c>
      <c r="G5" s="19">
        <v>243401</v>
      </c>
      <c r="H5" s="19"/>
      <c r="I5" s="19">
        <f t="shared" ref="I4:I6" si="0">G5+H5</f>
        <v>243401</v>
      </c>
      <c r="J5" s="26"/>
    </row>
    <row r="6" spans="3:15" ht="30.75">
      <c r="C6" s="18" t="s">
        <v>15</v>
      </c>
      <c r="D6" s="19">
        <v>957</v>
      </c>
      <c r="E6" s="19">
        <v>3240</v>
      </c>
      <c r="F6" s="19">
        <v>0</v>
      </c>
      <c r="G6" s="19">
        <v>199920</v>
      </c>
      <c r="H6" s="19"/>
      <c r="I6" s="19">
        <f t="shared" si="0"/>
        <v>199920</v>
      </c>
      <c r="J6" s="26"/>
    </row>
    <row r="7" spans="3:15">
      <c r="C7" s="17" t="s">
        <v>16</v>
      </c>
      <c r="D7" s="17">
        <f>SUM(D3:D6)</f>
        <v>12489</v>
      </c>
      <c r="E7" s="17">
        <f>SUM(E3:E6)</f>
        <v>114565</v>
      </c>
      <c r="F7" s="17">
        <f>SUM(F3:F6)</f>
        <v>57318.58</v>
      </c>
      <c r="G7" s="17">
        <f>SUM(G3:G6)</f>
        <v>6345329</v>
      </c>
      <c r="H7" s="17">
        <f>SUM(H3:H6)</f>
        <v>353400</v>
      </c>
      <c r="I7" s="17">
        <f>H7+G7*0.87</f>
        <v>5873836.2299999995</v>
      </c>
      <c r="J7" s="26"/>
    </row>
    <row r="8" spans="3:15">
      <c r="C8" s="17" t="s">
        <v>7</v>
      </c>
      <c r="D8" s="17">
        <f>D7*D12</f>
        <v>418.25660999999997</v>
      </c>
      <c r="E8" s="17">
        <f>E7*D13</f>
        <v>4312.2266</v>
      </c>
      <c r="F8" s="17">
        <f>F7*D14</f>
        <v>1471.9411344000002</v>
      </c>
      <c r="G8" s="17">
        <f>G7*D17</f>
        <v>22843.184399999998</v>
      </c>
      <c r="H8" s="17">
        <f>H7*D17</f>
        <v>1272.24</v>
      </c>
      <c r="I8" s="17">
        <f>I7*D17</f>
        <v>21145.810427999997</v>
      </c>
      <c r="J8" s="17">
        <f>D8+E8+F8+G8+H8</f>
        <v>30317.848744400002</v>
      </c>
    </row>
    <row r="11" spans="3:15">
      <c r="C11" s="11" t="s">
        <v>17</v>
      </c>
      <c r="D11" s="7" t="s">
        <v>18</v>
      </c>
      <c r="E11" s="6" t="s">
        <v>19</v>
      </c>
    </row>
    <row r="12" spans="3:15">
      <c r="C12" s="12" t="s">
        <v>20</v>
      </c>
      <c r="D12" s="8">
        <f>E12/1000</f>
        <v>3.3489999999999999E-2</v>
      </c>
      <c r="E12" s="5">
        <v>33.49</v>
      </c>
    </row>
    <row r="13" spans="3:15">
      <c r="C13" s="13" t="s">
        <v>21</v>
      </c>
      <c r="D13" s="9">
        <f>E13/1000</f>
        <v>3.764E-2</v>
      </c>
      <c r="E13" s="3">
        <v>37.64</v>
      </c>
    </row>
    <row r="14" spans="3:15" ht="30.75">
      <c r="C14" s="14" t="s">
        <v>22</v>
      </c>
      <c r="D14" s="10">
        <f>E14/1000</f>
        <v>2.5680000000000001E-2</v>
      </c>
      <c r="E14" s="4">
        <v>25.68</v>
      </c>
    </row>
    <row r="17" spans="3:4">
      <c r="C17" s="16" t="s">
        <v>23</v>
      </c>
      <c r="D17" s="15">
        <v>3.5999999999999999E-3</v>
      </c>
    </row>
  </sheetData>
  <mergeCells count="2">
    <mergeCell ref="J2:J7"/>
    <mergeCell ref="L2:M2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1a0845-d76f-45df-a68f-a31234277092" xsi:nil="true"/>
    <lcf76f155ced4ddcb4097134ff3c332f xmlns="e8e21bb5-6507-4709-96df-60698ada359b">
      <Terms xmlns="http://schemas.microsoft.com/office/infopath/2007/PartnerControls"/>
    </lcf76f155ced4ddcb4097134ff3c332f>
    <Ultimaversion xmlns="e8e21bb5-6507-4709-96df-60698ada359b">true</Ultimavers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2FAE57-51F3-499F-BBD1-C383629242E6}"/>
</file>

<file path=customXml/itemProps2.xml><?xml version="1.0" encoding="utf-8"?>
<ds:datastoreItem xmlns:ds="http://schemas.openxmlformats.org/officeDocument/2006/customXml" ds:itemID="{4C607514-C503-4CA9-B939-A26071346BA2}"/>
</file>

<file path=customXml/itemProps3.xml><?xml version="1.0" encoding="utf-8"?>
<ds:datastoreItem xmlns:ds="http://schemas.openxmlformats.org/officeDocument/2006/customXml" ds:itemID="{27899FC1-29C0-421B-A147-405152C40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Instituto Tecnológico de Costa Rica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Mejias Elizondo</dc:creator>
  <cp:keywords/>
  <dc:description/>
  <cp:lastModifiedBy/>
  <cp:revision/>
  <dcterms:created xsi:type="dcterms:W3CDTF">2021-11-08T16:49:57Z</dcterms:created>
  <dcterms:modified xsi:type="dcterms:W3CDTF">2025-11-06T20:23:11Z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  <property fmtid="{D5CDD505-2E9C-101B-9397-08002B2CF9AE}" pid="3" name="MediaServiceImageTags">
    <vt:lpwstr/>
  </property>
</Properties>
</file>